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stclick-a\Desktop\"/>
    </mc:Choice>
  </mc:AlternateContent>
  <bookViews>
    <workbookView minimized="1" xWindow="0" yWindow="0" windowWidth="16080" windowHeight="2415" tabRatio="601" activeTab="1"/>
  </bookViews>
  <sheets>
    <sheet name="Sheet1" sheetId="1" r:id="rId1"/>
    <sheet name="Sheet3" sheetId="3" r:id="rId2"/>
    <sheet name="Sheet2" sheetId="2" r:id="rId3"/>
    <sheet name="Sheet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1" l="1"/>
  <c r="S14" i="1" l="1"/>
  <c r="G8" i="4" l="1"/>
  <c r="G9" i="4"/>
  <c r="G10" i="4"/>
  <c r="G11" i="4"/>
  <c r="G12" i="4"/>
  <c r="G13" i="4"/>
  <c r="G14" i="4"/>
  <c r="G7" i="4"/>
  <c r="F8" i="4"/>
  <c r="F9" i="4"/>
  <c r="F10" i="4"/>
  <c r="F11" i="4"/>
  <c r="F12" i="4"/>
  <c r="F13" i="4"/>
  <c r="F14" i="4"/>
  <c r="F7" i="4"/>
  <c r="M22" i="1" l="1"/>
  <c r="Q15" i="1" l="1"/>
  <c r="Q12" i="1" s="1"/>
  <c r="L65" i="1" l="1"/>
  <c r="H63" i="1" l="1"/>
  <c r="M62" i="1"/>
  <c r="H62" i="1"/>
  <c r="M61" i="1"/>
  <c r="H61" i="1"/>
  <c r="M60" i="1"/>
  <c r="H60" i="1"/>
  <c r="M59" i="1"/>
  <c r="H59" i="1"/>
  <c r="M58" i="1"/>
  <c r="H58" i="1"/>
  <c r="M57" i="1"/>
  <c r="H57" i="1"/>
  <c r="M56" i="1"/>
  <c r="H56" i="1"/>
  <c r="M55" i="1"/>
  <c r="H55" i="1"/>
  <c r="M54" i="1"/>
  <c r="H54" i="1"/>
  <c r="M53" i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L63" i="1" s="1"/>
  <c r="H46" i="1"/>
  <c r="L45" i="2"/>
  <c r="Q44" i="2"/>
  <c r="L44" i="2"/>
  <c r="Q43" i="2"/>
  <c r="L43" i="2"/>
  <c r="Q42" i="2"/>
  <c r="L42" i="2"/>
  <c r="Q41" i="2"/>
  <c r="L41" i="2"/>
  <c r="Q40" i="2"/>
  <c r="L40" i="2"/>
  <c r="Q39" i="2"/>
  <c r="L39" i="2"/>
  <c r="Q38" i="2"/>
  <c r="L38" i="2"/>
  <c r="Q37" i="2"/>
  <c r="L37" i="2"/>
  <c r="Q36" i="2"/>
  <c r="L36" i="2"/>
  <c r="Q35" i="2"/>
  <c r="L35" i="2"/>
  <c r="Q34" i="2"/>
  <c r="L34" i="2"/>
  <c r="Q33" i="2"/>
  <c r="L33" i="2"/>
  <c r="Q32" i="2"/>
  <c r="L32" i="2"/>
  <c r="Q31" i="2"/>
  <c r="L31" i="2"/>
  <c r="Q30" i="2"/>
  <c r="L30" i="2"/>
  <c r="Q29" i="2"/>
  <c r="L29" i="2"/>
  <c r="Q28" i="2"/>
  <c r="L28" i="2"/>
  <c r="P45" i="2" l="1"/>
  <c r="K18" i="3" l="1"/>
  <c r="Q12" i="3"/>
  <c r="P12" i="3"/>
  <c r="L15" i="3"/>
  <c r="L14" i="3"/>
  <c r="H43" i="1" l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L43" i="1" s="1"/>
  <c r="H26" i="1"/>
  <c r="R17" i="2"/>
  <c r="R8" i="2"/>
  <c r="R9" i="2"/>
  <c r="R10" i="2"/>
  <c r="R11" i="2"/>
  <c r="R12" i="2"/>
  <c r="R13" i="2"/>
  <c r="R14" i="2"/>
  <c r="R15" i="2"/>
  <c r="R16" i="2"/>
  <c r="R18" i="2"/>
  <c r="R19" i="2"/>
  <c r="R20" i="2"/>
  <c r="R21" i="2"/>
  <c r="R22" i="2"/>
  <c r="R23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R7" i="2"/>
  <c r="L7" i="2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5" i="1"/>
  <c r="L23" i="1" l="1"/>
  <c r="N23" i="1" s="1"/>
  <c r="P12" i="1" s="1"/>
  <c r="O35" i="1" l="1"/>
</calcChain>
</file>

<file path=xl/sharedStrings.xml><?xml version="1.0" encoding="utf-8"?>
<sst xmlns="http://schemas.openxmlformats.org/spreadsheetml/2006/main" count="475" uniqueCount="134">
  <si>
    <t xml:space="preserve">  بانک تجارت</t>
  </si>
  <si>
    <t xml:space="preserve">  بانک صادرات</t>
  </si>
  <si>
    <t xml:space="preserve">  فولاد مبارکه اصفهان</t>
  </si>
  <si>
    <t xml:space="preserve">  صنایع پتروشیمی خلیج فارس</t>
  </si>
  <si>
    <t xml:space="preserve">  ملی صنایع مس ایران</t>
  </si>
  <si>
    <t xml:space="preserve">  پالایش نفت تهران</t>
  </si>
  <si>
    <t xml:space="preserve">  بانک ملت</t>
  </si>
  <si>
    <t xml:space="preserve">  مخابرات ایران</t>
  </si>
  <si>
    <t xml:space="preserve">  چادرملو</t>
  </si>
  <si>
    <t xml:space="preserve">  پالایش نفت اصفهان</t>
  </si>
  <si>
    <t xml:space="preserve">  مدیریت پروژه‌های نیروگاهی ایران</t>
  </si>
  <si>
    <t xml:space="preserve">  پالایش نفت بندرعباس</t>
  </si>
  <si>
    <t xml:space="preserve">  فولاد خوزستان</t>
  </si>
  <si>
    <t xml:space="preserve">  گلگهر</t>
  </si>
  <si>
    <t xml:space="preserve">  کشتیرانی جمهوری اسلامی ایران</t>
  </si>
  <si>
    <t xml:space="preserve">  ایران خودرو</t>
  </si>
  <si>
    <t xml:space="preserve">  پتروشیمی مارون</t>
  </si>
  <si>
    <t xml:space="preserve">  پتروشیمی شهید تندگویان</t>
  </si>
  <si>
    <t xml:space="preserve">  فولادآلیاژی ایران</t>
  </si>
  <si>
    <t xml:space="preserve">  بیمه دانا</t>
  </si>
  <si>
    <t xml:space="preserve">  پتروشیمی جم</t>
  </si>
  <si>
    <t xml:space="preserve">  پالایش نفت تبریز</t>
  </si>
  <si>
    <t xml:space="preserve">  سایپا</t>
  </si>
  <si>
    <t xml:space="preserve">  آلومینیوم ایران</t>
  </si>
  <si>
    <t xml:space="preserve">  کارخانجات مخابراتی ایران</t>
  </si>
  <si>
    <t xml:space="preserve">  پست بانک</t>
  </si>
  <si>
    <t xml:space="preserve">  سرمایه‌گذاری توسعه صنعتی ایران</t>
  </si>
  <si>
    <t xml:space="preserve">  پارس سوییچ</t>
  </si>
  <si>
    <t xml:space="preserve">  سیمان داراب</t>
  </si>
  <si>
    <t xml:space="preserve">  سیمان دشتستان</t>
  </si>
  <si>
    <t xml:space="preserve">  پالایش نفت لاوان</t>
  </si>
  <si>
    <t xml:space="preserve">  پالایش نفت شیراز</t>
  </si>
  <si>
    <t xml:space="preserve">  سرمایه‌گذاری رنا</t>
  </si>
  <si>
    <t xml:space="preserve">  نیرو ترانس</t>
  </si>
  <si>
    <t xml:space="preserve">  حمل و نقل پتروشیمی</t>
  </si>
  <si>
    <t>نماد</t>
  </si>
  <si>
    <t>ارزش کل (ریال)</t>
  </si>
  <si>
    <t>قیمت هر سهم (ریال)</t>
  </si>
  <si>
    <t>تعداد</t>
  </si>
  <si>
    <t>شرکت</t>
  </si>
  <si>
    <t>وتجارت</t>
  </si>
  <si>
    <t>وبصادر</t>
  </si>
  <si>
    <t>فولاد</t>
  </si>
  <si>
    <t>فارس</t>
  </si>
  <si>
    <t>خودرو</t>
  </si>
  <si>
    <t>مارون</t>
  </si>
  <si>
    <t>فملی</t>
  </si>
  <si>
    <t>شتران</t>
  </si>
  <si>
    <t>وبملت</t>
  </si>
  <si>
    <t>اخابر</t>
  </si>
  <si>
    <t>کچاد</t>
  </si>
  <si>
    <t>شپنا</t>
  </si>
  <si>
    <t>رمپنا</t>
  </si>
  <si>
    <t>شبندر</t>
  </si>
  <si>
    <t>فخوز</t>
  </si>
  <si>
    <t>حکشتی</t>
  </si>
  <si>
    <t>حپترو</t>
  </si>
  <si>
    <t>کگل</t>
  </si>
  <si>
    <t>شگویا</t>
  </si>
  <si>
    <t>فولاژ</t>
  </si>
  <si>
    <t>دانا</t>
  </si>
  <si>
    <t>جم</t>
  </si>
  <si>
    <t>شبریز</t>
  </si>
  <si>
    <t>خساپا</t>
  </si>
  <si>
    <t>فایرا</t>
  </si>
  <si>
    <t>لکما</t>
  </si>
  <si>
    <t>وپست</t>
  </si>
  <si>
    <t>وتوصا</t>
  </si>
  <si>
    <t>بسوییج</t>
  </si>
  <si>
    <t>ساراب</t>
  </si>
  <si>
    <t>سدشت</t>
  </si>
  <si>
    <t>شاوان</t>
  </si>
  <si>
    <t>شراز</t>
  </si>
  <si>
    <t>ورنا</t>
  </si>
  <si>
    <t>بترانس</t>
  </si>
  <si>
    <t>مجموع ارزش سبد سهامداران عدالت (ریال)</t>
  </si>
  <si>
    <t>قیمت هر سهم پایان خرداد (ریال)</t>
  </si>
  <si>
    <t>قیمت سهم زمان آزادسازی</t>
  </si>
  <si>
    <t xml:space="preserve">درصد بازدهی </t>
  </si>
  <si>
    <t>ارزش معاملات</t>
  </si>
  <si>
    <t>حجم معاملات</t>
  </si>
  <si>
    <t>تعداد معاملات</t>
  </si>
  <si>
    <t>خرداد</t>
  </si>
  <si>
    <t>اردیبهشت</t>
  </si>
  <si>
    <t>فروردین</t>
  </si>
  <si>
    <t>درصد بازدهی</t>
  </si>
  <si>
    <t>کدما</t>
  </si>
  <si>
    <t>کاما</t>
  </si>
  <si>
    <t>سصوفی</t>
  </si>
  <si>
    <t>وگردش</t>
  </si>
  <si>
    <t>ثشاهد</t>
  </si>
  <si>
    <t>تلیسه</t>
  </si>
  <si>
    <t>خزامیا</t>
  </si>
  <si>
    <t>غنوش</t>
  </si>
  <si>
    <t>دی</t>
  </si>
  <si>
    <t>فچر انرژی خلیج فارس</t>
  </si>
  <si>
    <t>بفجر</t>
  </si>
  <si>
    <t>میلیارد ریال</t>
  </si>
  <si>
    <t>نماد عرضه اولیه</t>
  </si>
  <si>
    <t>زمان عرضه</t>
  </si>
  <si>
    <t>صبا</t>
  </si>
  <si>
    <t>نام شرکت</t>
  </si>
  <si>
    <t>سرمایه‌گذاری صبا تامین</t>
  </si>
  <si>
    <t>سرمایه‌گذاری تامین اجتماعی</t>
  </si>
  <si>
    <t>شستا</t>
  </si>
  <si>
    <t>شیر پگاه گیلان</t>
  </si>
  <si>
    <t>غگیلا</t>
  </si>
  <si>
    <t>صنایع لاستیک یزد</t>
  </si>
  <si>
    <t>پیزد</t>
  </si>
  <si>
    <t>پلیمر آریاساسول</t>
  </si>
  <si>
    <t>آریا</t>
  </si>
  <si>
    <t>سرمایه‌گذاری پویا</t>
  </si>
  <si>
    <t>وپویا</t>
  </si>
  <si>
    <t>سرمایه‌گذاری سیمان تامین</t>
  </si>
  <si>
    <t>سیتا</t>
  </si>
  <si>
    <t>لیزینگ پارسیان</t>
  </si>
  <si>
    <t>ولپارس</t>
  </si>
  <si>
    <t>20 فروردین</t>
  </si>
  <si>
    <t>27 فروردین</t>
  </si>
  <si>
    <t>10 اردیبهشت</t>
  </si>
  <si>
    <t>31 اردیبهشت</t>
  </si>
  <si>
    <t>7 خرداد</t>
  </si>
  <si>
    <t>4 تیر</t>
  </si>
  <si>
    <t>11 تیر</t>
  </si>
  <si>
    <t>18 تیر</t>
  </si>
  <si>
    <t>قیمت عرضه (ریال)</t>
  </si>
  <si>
    <t xml:space="preserve">بازدهی تا 23 تیرماه (درصد) </t>
  </si>
  <si>
    <t>ارزش عرضه اولیه (ریال)</t>
  </si>
  <si>
    <t>میزاد سود</t>
  </si>
  <si>
    <t>مبلغ سوددهی(ریال)</t>
  </si>
  <si>
    <t>فراورده‌های نفتی</t>
  </si>
  <si>
    <t>فلزات اساسی</t>
  </si>
  <si>
    <t>بانکها</t>
  </si>
  <si>
    <t>چند رشته‌ای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</si>
</sst>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Baran"/>
      <charset val="178"/>
    </font>
    <font>
      <sz val="11"/>
      <color theme="1"/>
      <name val="A Iranian Sans"/>
      <charset val="178"/>
    </font>
    <font>
      <sz val="14"/>
      <color theme="1"/>
      <name val="B Roya"/>
      <charset val="178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3" fontId="3" fillId="2" borderId="9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3" fontId="1" fillId="0" borderId="18" xfId="0" applyNumberFormat="1" applyFont="1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readingOrder="2"/>
    </xf>
    <xf numFmtId="3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3" fontId="0" fillId="0" borderId="0" xfId="0" applyNumberFormat="1"/>
    <xf numFmtId="3" fontId="3" fillId="2" borderId="8" xfId="0" applyNumberFormat="1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center"/>
    </xf>
    <xf numFmtId="3" fontId="3" fillId="2" borderId="12" xfId="0" applyNumberFormat="1" applyFont="1" applyFill="1" applyBorder="1" applyAlignment="1">
      <alignment horizontal="center"/>
    </xf>
    <xf numFmtId="3" fontId="3" fillId="2" borderId="13" xfId="0" applyNumberFormat="1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A Iranian Sans" panose="01000500000000020002" pitchFamily="2" charset="-78"/>
                <a:ea typeface="+mn-ea"/>
                <a:cs typeface="A Iranian Sans" panose="01000500000000020002" pitchFamily="2" charset="-78"/>
              </a:defRPr>
            </a:pPr>
            <a:r>
              <a:rPr lang="fa-IR" sz="1100"/>
              <a:t>مقایسه بازدهی سهام عدالت در مقایسه با بازدهی کل بورس (درصد)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A Iranian Sans" panose="01000500000000020002" pitchFamily="2" charset="-78"/>
              <a:ea typeface="+mn-ea"/>
              <a:cs typeface="A Iranian Sans" panose="01000500000000020002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Sheet1!$H$49</c:f>
              <c:strCache>
                <c:ptCount val="1"/>
                <c:pt idx="0">
                  <c:v>25,888,140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 Iranian Sans" panose="01000500000000020002" pitchFamily="2" charset="-78"/>
                    <a:ea typeface="+mn-ea"/>
                    <a:cs typeface="A Iranian Sans" panose="01000500000000020002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Sheet1!$G$50:$G$52</c:f>
              <c:numCache>
                <c:formatCode>#,##0</c:formatCode>
                <c:ptCount val="3"/>
                <c:pt idx="0">
                  <c:v>27770</c:v>
                </c:pt>
                <c:pt idx="1">
                  <c:v>22400</c:v>
                </c:pt>
                <c:pt idx="2">
                  <c:v>24930</c:v>
                </c:pt>
              </c:numCache>
            </c:numRef>
          </c:cat>
          <c:val>
            <c:numRef>
              <c:f>Sheet1!$H$50:$H$52</c:f>
              <c:numCache>
                <c:formatCode>#,##0</c:formatCode>
                <c:ptCount val="3"/>
                <c:pt idx="0">
                  <c:v>15967750</c:v>
                </c:pt>
                <c:pt idx="1">
                  <c:v>13776000</c:v>
                </c:pt>
                <c:pt idx="2">
                  <c:v>7454070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6-406F-830F-3F318AF9E4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637527727"/>
        <c:axId val="637528975"/>
      </c:barChart>
      <c:catAx>
        <c:axId val="637527727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 Iranian Sans" panose="01000500000000020002" pitchFamily="2" charset="-78"/>
                <a:ea typeface="+mn-ea"/>
                <a:cs typeface="A Iranian Sans" panose="01000500000000020002" pitchFamily="2" charset="-78"/>
              </a:defRPr>
            </a:pPr>
            <a:endParaRPr lang="en-US"/>
          </a:p>
        </c:txPr>
        <c:crossAx val="637528975"/>
        <c:crosses val="autoZero"/>
        <c:auto val="1"/>
        <c:lblAlgn val="ctr"/>
        <c:lblOffset val="100"/>
        <c:noMultiLvlLbl val="0"/>
      </c:catAx>
      <c:valAx>
        <c:axId val="637528975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 Iranian Sans" panose="01000500000000020002" pitchFamily="2" charset="-78"/>
                <a:ea typeface="+mn-ea"/>
                <a:cs typeface="A Iranian Sans" panose="01000500000000020002" pitchFamily="2" charset="-78"/>
              </a:defRPr>
            </a:pPr>
            <a:endParaRPr lang="en-US"/>
          </a:p>
        </c:txPr>
        <c:crossAx val="637527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 Iranian Sans" panose="01000500000000020002" pitchFamily="2" charset="-78"/>
          <a:cs typeface="A Iranian Sans" panose="01000500000000020002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B Roya" panose="00000400000000000000" pitchFamily="2" charset="-78"/>
              </a:defRPr>
            </a:pPr>
            <a:r>
              <a:rPr lang="fa-IR"/>
              <a:t>میانگین ارزش معاملات روزانه بورس در 3 ماه نخست سال (میلیارد ریال)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Roya" panose="000004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Sheet3!$J$16</c:f>
              <c:strCache>
                <c:ptCount val="1"/>
                <c:pt idx="0">
                  <c:v>حجم معاملات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Roya" panose="000004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Sheet3!$I$17:$I$19</c:f>
              <c:strCache>
                <c:ptCount val="3"/>
                <c:pt idx="0">
                  <c:v>خرداد</c:v>
                </c:pt>
                <c:pt idx="1">
                  <c:v>اردیبهشت</c:v>
                </c:pt>
                <c:pt idx="2">
                  <c:v>فروردین</c:v>
                </c:pt>
              </c:strCache>
            </c:strRef>
          </c:cat>
          <c:val>
            <c:numRef>
              <c:f>Sheet3!$J$17:$J$19</c:f>
              <c:numCache>
                <c:formatCode>#,##0.000</c:formatCode>
                <c:ptCount val="3"/>
                <c:pt idx="0">
                  <c:v>9077</c:v>
                </c:pt>
                <c:pt idx="1">
                  <c:v>9314</c:v>
                </c:pt>
                <c:pt idx="2">
                  <c:v>7106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0-464B-8FCB-C83724D4C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31845952"/>
        <c:axId val="1031839712"/>
      </c:barChart>
      <c:catAx>
        <c:axId val="103184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Roya" panose="00000400000000000000" pitchFamily="2" charset="-78"/>
              </a:defRPr>
            </a:pPr>
            <a:endParaRPr lang="en-US"/>
          </a:p>
        </c:txPr>
        <c:crossAx val="1031839712"/>
        <c:crosses val="autoZero"/>
        <c:auto val="1"/>
        <c:lblAlgn val="ctr"/>
        <c:lblOffset val="100"/>
        <c:noMultiLvlLbl val="0"/>
      </c:catAx>
      <c:valAx>
        <c:axId val="103183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Roya" panose="00000400000000000000" pitchFamily="2" charset="-78"/>
              </a:defRPr>
            </a:pPr>
            <a:endParaRPr lang="en-US"/>
          </a:p>
        </c:txPr>
        <c:crossAx val="103184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cs typeface="B Roya" panose="000004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B Traffic" panose="00000400000000000000" pitchFamily="2" charset="-78"/>
              </a:defRPr>
            </a:pPr>
            <a:r>
              <a:rPr lang="fa-IR" sz="1200"/>
              <a:t>ارزش کل</a:t>
            </a:r>
            <a:r>
              <a:rPr lang="fa-IR" sz="1200" baseline="0"/>
              <a:t> معاملات 5 صنعت برتر بورس سه‌شنبه 7 مرداد ( میلیارد ریال)</a:t>
            </a:r>
            <a:endParaRPr lang="fa-IR" sz="1200"/>
          </a:p>
        </c:rich>
      </c:tx>
      <c:layout>
        <c:manualLayout>
          <c:xMode val="edge"/>
          <c:yMode val="edge"/>
          <c:x val="0.15087697146302081"/>
          <c:y val="2.2819885900570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raffic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386361234284736E-2"/>
          <c:y val="0.15401805825616541"/>
          <c:w val="0.89434742280506296"/>
          <c:h val="0.73529984791020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Sheet3!$C$8</c:f>
              <c:strCache>
                <c:ptCount val="1"/>
                <c:pt idx="0">
                  <c:v>میلیارد ریال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raffic" panose="000004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Sheet3!$B$9:$B$13</c:f>
              <c:strCache>
                <c:ptCount val="5"/>
                <c:pt idx="0">
                  <c:v>چند رشته‌ای</c:v>
                </c:pt>
                <c:pt idx="1">
                  <c:v>فراورده‌های نفتی</c:v>
                </c:pt>
                <c:pt idx="2">
                  <c:v>خودرو</c:v>
                </c:pt>
                <c:pt idx="3">
                  <c:v>بانکها</c:v>
                </c:pt>
                <c:pt idx="4">
                  <c:v>فلزات اساسی</c:v>
                </c:pt>
              </c:strCache>
            </c:strRef>
          </c:cat>
          <c:val>
            <c:numRef>
              <c:f>Sheet3!$C$9:$C$13</c:f>
              <c:numCache>
                <c:formatCode>General</c:formatCode>
                <c:ptCount val="5"/>
                <c:pt idx="0">
                  <c:v>20720</c:v>
                </c:pt>
                <c:pt idx="1">
                  <c:v>44272</c:v>
                </c:pt>
                <c:pt idx="2">
                  <c:v>37973</c:v>
                </c:pt>
                <c:pt idx="3">
                  <c:v>15902</c:v>
                </c:pt>
                <c:pt idx="4">
                  <c:v>20317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8-46F0-A114-AB6F79D494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81894848"/>
        <c:axId val="1081905664"/>
      </c:barChart>
      <c:catAx>
        <c:axId val="108189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Traffic" panose="00000400000000000000" pitchFamily="2" charset="-78"/>
              </a:defRPr>
            </a:pPr>
            <a:endParaRPr lang="en-US"/>
          </a:p>
        </c:txPr>
        <c:crossAx val="1081905664"/>
        <c:crosses val="autoZero"/>
        <c:auto val="1"/>
        <c:lblAlgn val="ctr"/>
        <c:lblOffset val="100"/>
        <c:noMultiLvlLbl val="0"/>
      </c:catAx>
      <c:valAx>
        <c:axId val="108190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Traffic" panose="00000400000000000000" pitchFamily="2" charset="-78"/>
              </a:defRPr>
            </a:pPr>
            <a:endParaRPr lang="en-US"/>
          </a:p>
        </c:txPr>
        <c:crossAx val="1081894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sz="1200">
          <a:cs typeface="B Traffic" panose="000004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123825</xdr:colOff>
      <xdr:row>40</xdr:row>
      <xdr:rowOff>114300</xdr:rowOff>
    </xdr:from>
    <xdr:to>
      <xdr:col>24</xdr:col>
      <xdr:colOff>523875</xdr:colOff>
      <xdr:row>58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25</xdr:row>
      <xdr:rowOff>152400</xdr:rowOff>
    </xdr:from>
    <xdr:to>
      <xdr:col>24</xdr:col>
      <xdr:colOff>581024</xdr:colOff>
      <xdr:row>49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409575</xdr:colOff>
      <xdr:row>0</xdr:row>
      <xdr:rowOff>95249</xdr:rowOff>
    </xdr:from>
    <xdr:to>
      <xdr:col>16</xdr:col>
      <xdr:colOff>47626</xdr:colOff>
      <xdr:row>18</xdr:row>
      <xdr:rowOff>38099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65"/>
  <sheetViews>
    <sheetView rightToLeft="1" topLeftCell="C4" zoomScale="85" zoomScaleNormal="85" workbookViewId="0">
      <selection activeCell="O16" sqref="O16"/>
    </sheetView>
  </sheetViews>
  <sheetFormatPr defaultRowHeight="15" x14ac:dyDescent="0.25"/>
  <cols>
    <col min="4" max="4" width="27.42578125" bestFit="1" customWidth="1"/>
    <col min="5" max="5" width="7.28515625" bestFit="1" customWidth="1"/>
    <col min="6" max="6" width="6.42578125" bestFit="1" customWidth="1"/>
    <col min="7" max="7" width="16.85546875" bestFit="1" customWidth="1"/>
    <col min="8" max="8" width="13.140625" bestFit="1" customWidth="1"/>
    <col min="9" max="9" width="27.28515625" bestFit="1" customWidth="1"/>
    <col min="10" max="10" width="7" bestFit="1" customWidth="1"/>
    <col min="11" max="11" width="5.28515625" bestFit="1" customWidth="1"/>
    <col min="12" max="12" width="16.85546875" bestFit="1" customWidth="1"/>
    <col min="13" max="13" width="13.140625" bestFit="1" customWidth="1"/>
    <col min="14" max="14" width="16.5703125" customWidth="1"/>
    <col min="15" max="15" width="12.28515625" bestFit="1" customWidth="1"/>
    <col min="16" max="16" width="10.28515625" bestFit="1" customWidth="1"/>
    <col min="18" max="18" width="2.7109375" customWidth="1"/>
    <col min="19" max="19" width="13.5703125" customWidth="1"/>
  </cols>
  <sheetData>
    <row r="3" spans="3:19" ht="15.75" thickBot="1" x14ac:dyDescent="0.3"/>
    <row r="4" spans="3:19" ht="19.5" x14ac:dyDescent="0.5">
      <c r="C4" s="21"/>
      <c r="D4" s="6" t="s">
        <v>39</v>
      </c>
      <c r="E4" s="7" t="s">
        <v>35</v>
      </c>
      <c r="F4" s="7" t="s">
        <v>38</v>
      </c>
      <c r="G4" s="7" t="s">
        <v>37</v>
      </c>
      <c r="H4" s="7" t="s">
        <v>36</v>
      </c>
      <c r="I4" s="7" t="s">
        <v>39</v>
      </c>
      <c r="J4" s="7" t="s">
        <v>35</v>
      </c>
      <c r="K4" s="7" t="s">
        <v>38</v>
      </c>
      <c r="L4" s="7" t="s">
        <v>37</v>
      </c>
      <c r="M4" s="8" t="s">
        <v>36</v>
      </c>
    </row>
    <row r="5" spans="3:19" ht="19.5" x14ac:dyDescent="0.5">
      <c r="C5" s="22"/>
      <c r="D5" s="9" t="s">
        <v>0</v>
      </c>
      <c r="E5" s="10" t="s">
        <v>40</v>
      </c>
      <c r="F5" s="1">
        <v>1788</v>
      </c>
      <c r="G5" s="2">
        <v>4090</v>
      </c>
      <c r="H5" s="2">
        <f>G5*F5</f>
        <v>7312920</v>
      </c>
      <c r="I5" s="10" t="s">
        <v>18</v>
      </c>
      <c r="J5" s="10" t="s">
        <v>59</v>
      </c>
      <c r="K5" s="1">
        <v>43</v>
      </c>
      <c r="L5" s="14">
        <v>34280</v>
      </c>
      <c r="M5" s="3">
        <f>L5*K5</f>
        <v>1474040</v>
      </c>
    </row>
    <row r="6" spans="3:19" ht="19.5" x14ac:dyDescent="0.5">
      <c r="C6" s="22"/>
      <c r="D6" s="9" t="s">
        <v>1</v>
      </c>
      <c r="E6" s="10" t="s">
        <v>41</v>
      </c>
      <c r="F6" s="1">
        <v>1400</v>
      </c>
      <c r="G6" s="2">
        <v>4570</v>
      </c>
      <c r="H6" s="2">
        <f t="shared" ref="H6:H22" si="0">G6*F6</f>
        <v>6398000</v>
      </c>
      <c r="I6" s="10" t="s">
        <v>19</v>
      </c>
      <c r="J6" s="10" t="s">
        <v>60</v>
      </c>
      <c r="K6" s="1">
        <v>16</v>
      </c>
      <c r="L6" s="14">
        <v>10370</v>
      </c>
      <c r="M6" s="3">
        <f t="shared" ref="M6:M22" si="1">L6*K6</f>
        <v>165920</v>
      </c>
    </row>
    <row r="7" spans="3:19" ht="19.5" x14ac:dyDescent="0.5">
      <c r="C7" s="22"/>
      <c r="D7" s="9" t="s">
        <v>2</v>
      </c>
      <c r="E7" s="10" t="s">
        <v>42</v>
      </c>
      <c r="F7" s="1">
        <v>1260</v>
      </c>
      <c r="G7" s="2">
        <v>20710</v>
      </c>
      <c r="H7" s="2">
        <f t="shared" si="0"/>
        <v>26094600</v>
      </c>
      <c r="I7" s="10" t="s">
        <v>20</v>
      </c>
      <c r="J7" s="10" t="s">
        <v>61</v>
      </c>
      <c r="K7" s="1">
        <v>41</v>
      </c>
      <c r="L7" s="14">
        <v>47500</v>
      </c>
      <c r="M7" s="3">
        <f t="shared" si="1"/>
        <v>1947500</v>
      </c>
    </row>
    <row r="8" spans="3:19" ht="19.5" x14ac:dyDescent="0.5">
      <c r="C8" s="22"/>
      <c r="D8" s="9" t="s">
        <v>3</v>
      </c>
      <c r="E8" s="10" t="s">
        <v>43</v>
      </c>
      <c r="F8" s="1">
        <v>1146</v>
      </c>
      <c r="G8" s="2">
        <v>28140</v>
      </c>
      <c r="H8" s="2">
        <f t="shared" si="0"/>
        <v>32248440</v>
      </c>
      <c r="I8" s="10" t="s">
        <v>21</v>
      </c>
      <c r="J8" s="10" t="s">
        <v>62</v>
      </c>
      <c r="K8" s="1">
        <v>15</v>
      </c>
      <c r="L8" s="14">
        <v>65520</v>
      </c>
      <c r="M8" s="3">
        <f t="shared" si="1"/>
        <v>982800</v>
      </c>
    </row>
    <row r="9" spans="3:19" ht="19.5" x14ac:dyDescent="0.5">
      <c r="C9" s="22"/>
      <c r="D9" s="9" t="s">
        <v>4</v>
      </c>
      <c r="E9" s="10" t="s">
        <v>46</v>
      </c>
      <c r="F9" s="1">
        <v>575</v>
      </c>
      <c r="G9" s="2">
        <v>33410</v>
      </c>
      <c r="H9" s="2">
        <f t="shared" si="0"/>
        <v>19210750</v>
      </c>
      <c r="I9" s="10" t="s">
        <v>22</v>
      </c>
      <c r="J9" s="10" t="s">
        <v>63</v>
      </c>
      <c r="K9" s="1">
        <v>39</v>
      </c>
      <c r="L9" s="14">
        <v>4940</v>
      </c>
      <c r="M9" s="3">
        <f t="shared" si="1"/>
        <v>192660</v>
      </c>
    </row>
    <row r="10" spans="3:19" ht="19.5" x14ac:dyDescent="0.5">
      <c r="C10" s="22"/>
      <c r="D10" s="9" t="s">
        <v>5</v>
      </c>
      <c r="E10" s="10" t="s">
        <v>47</v>
      </c>
      <c r="F10" s="1">
        <v>615</v>
      </c>
      <c r="G10" s="2">
        <v>51130</v>
      </c>
      <c r="H10" s="2">
        <f t="shared" si="0"/>
        <v>31444950</v>
      </c>
      <c r="I10" s="10" t="s">
        <v>23</v>
      </c>
      <c r="J10" s="10" t="s">
        <v>64</v>
      </c>
      <c r="K10" s="1">
        <v>31</v>
      </c>
      <c r="L10" s="14">
        <v>24640</v>
      </c>
      <c r="M10" s="3">
        <f t="shared" si="1"/>
        <v>763840</v>
      </c>
    </row>
    <row r="11" spans="3:19" ht="19.5" x14ac:dyDescent="0.5">
      <c r="C11" s="22"/>
      <c r="D11" s="9" t="s">
        <v>6</v>
      </c>
      <c r="E11" s="10" t="s">
        <v>48</v>
      </c>
      <c r="F11" s="1">
        <v>299</v>
      </c>
      <c r="G11" s="2">
        <v>27130</v>
      </c>
      <c r="H11" s="2">
        <f t="shared" si="0"/>
        <v>8111870</v>
      </c>
      <c r="I11" s="10" t="s">
        <v>24</v>
      </c>
      <c r="J11" s="10" t="s">
        <v>65</v>
      </c>
      <c r="K11" s="1">
        <v>22</v>
      </c>
      <c r="L11" s="14">
        <v>11985</v>
      </c>
      <c r="M11" s="3">
        <f t="shared" si="1"/>
        <v>263670</v>
      </c>
    </row>
    <row r="12" spans="3:19" ht="21.75" thickBot="1" x14ac:dyDescent="0.6">
      <c r="C12" s="22"/>
      <c r="D12" s="9" t="s">
        <v>7</v>
      </c>
      <c r="E12" s="10" t="s">
        <v>49</v>
      </c>
      <c r="F12" s="1">
        <v>239</v>
      </c>
      <c r="G12" s="2">
        <v>17630</v>
      </c>
      <c r="H12" s="2">
        <f t="shared" si="0"/>
        <v>4213570</v>
      </c>
      <c r="I12" s="10" t="s">
        <v>25</v>
      </c>
      <c r="J12" s="10" t="s">
        <v>66</v>
      </c>
      <c r="K12" s="1">
        <v>16</v>
      </c>
      <c r="L12" s="14">
        <v>16670</v>
      </c>
      <c r="M12" s="3">
        <f t="shared" si="1"/>
        <v>266720</v>
      </c>
      <c r="P12" s="30">
        <f>N23-Q12</f>
        <v>58571579.418216959</v>
      </c>
      <c r="Q12">
        <f>100*Q15/R12</f>
        <v>0.58178303827916</v>
      </c>
      <c r="R12" s="33">
        <v>196381112</v>
      </c>
      <c r="S12" s="34"/>
    </row>
    <row r="13" spans="3:19" ht="21.75" thickBot="1" x14ac:dyDescent="0.6">
      <c r="C13" s="22"/>
      <c r="D13" s="9" t="s">
        <v>8</v>
      </c>
      <c r="E13" s="10" t="s">
        <v>50</v>
      </c>
      <c r="F13" s="1">
        <v>181</v>
      </c>
      <c r="G13" s="2">
        <v>20090</v>
      </c>
      <c r="H13" s="2">
        <f t="shared" si="0"/>
        <v>3636290</v>
      </c>
      <c r="I13" s="10" t="s">
        <v>26</v>
      </c>
      <c r="J13" s="10" t="s">
        <v>67</v>
      </c>
      <c r="K13" s="1">
        <v>12</v>
      </c>
      <c r="L13" s="14">
        <v>20110</v>
      </c>
      <c r="M13" s="3">
        <f t="shared" si="1"/>
        <v>241320</v>
      </c>
      <c r="R13" s="31">
        <v>195238600</v>
      </c>
      <c r="S13" s="32"/>
    </row>
    <row r="14" spans="3:19" ht="19.5" x14ac:dyDescent="0.5">
      <c r="C14" s="22"/>
      <c r="D14" s="9" t="s">
        <v>9</v>
      </c>
      <c r="E14" s="10" t="s">
        <v>51</v>
      </c>
      <c r="F14" s="1">
        <v>203</v>
      </c>
      <c r="G14" s="2">
        <v>49810</v>
      </c>
      <c r="H14" s="2">
        <f t="shared" si="0"/>
        <v>10111430</v>
      </c>
      <c r="I14" s="10" t="s">
        <v>27</v>
      </c>
      <c r="J14" s="10" t="s">
        <v>68</v>
      </c>
      <c r="K14" s="1">
        <v>9</v>
      </c>
      <c r="L14" s="14">
        <v>59390</v>
      </c>
      <c r="M14" s="3">
        <f t="shared" si="1"/>
        <v>534510</v>
      </c>
      <c r="S14" s="30">
        <f>R12-R13</f>
        <v>1142512</v>
      </c>
    </row>
    <row r="15" spans="3:19" ht="21.75" thickBot="1" x14ac:dyDescent="0.6">
      <c r="C15" s="22"/>
      <c r="D15" s="9" t="s">
        <v>10</v>
      </c>
      <c r="E15" s="10" t="s">
        <v>52</v>
      </c>
      <c r="F15" s="1">
        <v>137</v>
      </c>
      <c r="G15" s="2">
        <v>48570</v>
      </c>
      <c r="H15" s="2">
        <f t="shared" si="0"/>
        <v>6654090</v>
      </c>
      <c r="I15" s="10" t="s">
        <v>28</v>
      </c>
      <c r="J15" s="10" t="s">
        <v>69</v>
      </c>
      <c r="K15" s="1">
        <v>8</v>
      </c>
      <c r="L15" s="14">
        <v>16590</v>
      </c>
      <c r="M15" s="3">
        <f t="shared" si="1"/>
        <v>132720</v>
      </c>
      <c r="Q15" s="33">
        <f>R12-R13</f>
        <v>1142512</v>
      </c>
      <c r="R15" s="34"/>
    </row>
    <row r="16" spans="3:19" ht="19.5" x14ac:dyDescent="0.5">
      <c r="C16" s="22"/>
      <c r="D16" s="9" t="s">
        <v>11</v>
      </c>
      <c r="E16" s="10" t="s">
        <v>53</v>
      </c>
      <c r="F16" s="1">
        <v>114</v>
      </c>
      <c r="G16" s="2">
        <v>57490</v>
      </c>
      <c r="H16" s="2">
        <f t="shared" si="0"/>
        <v>6553860</v>
      </c>
      <c r="I16" s="10" t="s">
        <v>29</v>
      </c>
      <c r="J16" s="10" t="s">
        <v>70</v>
      </c>
      <c r="K16" s="1">
        <v>8</v>
      </c>
      <c r="L16" s="14">
        <v>37080</v>
      </c>
      <c r="M16" s="3">
        <f t="shared" si="1"/>
        <v>296640</v>
      </c>
      <c r="Q16">
        <f>Q15*0.3</f>
        <v>342753.6</v>
      </c>
    </row>
    <row r="17" spans="3:14" ht="19.5" x14ac:dyDescent="0.5">
      <c r="C17" s="22"/>
      <c r="D17" s="9" t="s">
        <v>12</v>
      </c>
      <c r="E17" s="10" t="s">
        <v>54</v>
      </c>
      <c r="F17" s="1">
        <v>114</v>
      </c>
      <c r="G17" s="2">
        <v>50580</v>
      </c>
      <c r="H17" s="2">
        <f t="shared" si="0"/>
        <v>5766120</v>
      </c>
      <c r="I17" s="10" t="s">
        <v>30</v>
      </c>
      <c r="J17" s="10" t="s">
        <v>71</v>
      </c>
      <c r="K17" s="1">
        <v>4</v>
      </c>
      <c r="L17" s="14">
        <v>162752</v>
      </c>
      <c r="M17" s="3">
        <f t="shared" si="1"/>
        <v>651008</v>
      </c>
    </row>
    <row r="18" spans="3:14" ht="19.5" x14ac:dyDescent="0.5">
      <c r="C18" s="22"/>
      <c r="D18" s="9" t="s">
        <v>13</v>
      </c>
      <c r="E18" s="10" t="s">
        <v>57</v>
      </c>
      <c r="F18" s="1">
        <v>104</v>
      </c>
      <c r="G18" s="2">
        <v>21390</v>
      </c>
      <c r="H18" s="2">
        <f t="shared" si="0"/>
        <v>2224560</v>
      </c>
      <c r="I18" s="10" t="s">
        <v>31</v>
      </c>
      <c r="J18" s="10" t="s">
        <v>72</v>
      </c>
      <c r="K18" s="1">
        <v>4</v>
      </c>
      <c r="L18" s="14">
        <v>139790</v>
      </c>
      <c r="M18" s="3">
        <f t="shared" si="1"/>
        <v>559160</v>
      </c>
    </row>
    <row r="19" spans="3:14" ht="19.5" x14ac:dyDescent="0.5">
      <c r="C19" s="22"/>
      <c r="D19" s="9" t="s">
        <v>14</v>
      </c>
      <c r="E19" s="10" t="s">
        <v>55</v>
      </c>
      <c r="F19" s="1">
        <v>78</v>
      </c>
      <c r="G19" s="2">
        <v>71020</v>
      </c>
      <c r="H19" s="2">
        <f t="shared" si="0"/>
        <v>5539560</v>
      </c>
      <c r="I19" s="10" t="s">
        <v>32</v>
      </c>
      <c r="J19" s="10" t="s">
        <v>73</v>
      </c>
      <c r="K19" s="1">
        <v>3</v>
      </c>
      <c r="L19" s="14">
        <v>21000</v>
      </c>
      <c r="M19" s="3">
        <f t="shared" si="1"/>
        <v>63000</v>
      </c>
    </row>
    <row r="20" spans="3:14" ht="19.5" x14ac:dyDescent="0.5">
      <c r="C20" s="22"/>
      <c r="D20" s="9" t="s">
        <v>15</v>
      </c>
      <c r="E20" s="10" t="s">
        <v>44</v>
      </c>
      <c r="F20" s="1">
        <v>47</v>
      </c>
      <c r="G20" s="2">
        <v>7420</v>
      </c>
      <c r="H20" s="2">
        <f t="shared" si="0"/>
        <v>348740</v>
      </c>
      <c r="I20" s="10" t="s">
        <v>33</v>
      </c>
      <c r="J20" s="10" t="s">
        <v>74</v>
      </c>
      <c r="K20" s="1">
        <v>3</v>
      </c>
      <c r="L20" s="14">
        <v>58090</v>
      </c>
      <c r="M20" s="3">
        <f t="shared" si="1"/>
        <v>174270</v>
      </c>
    </row>
    <row r="21" spans="3:14" ht="19.5" x14ac:dyDescent="0.5">
      <c r="C21" s="22"/>
      <c r="D21" s="9" t="s">
        <v>16</v>
      </c>
      <c r="E21" s="10" t="s">
        <v>45</v>
      </c>
      <c r="F21" s="1">
        <v>47</v>
      </c>
      <c r="G21" s="2">
        <v>171991</v>
      </c>
      <c r="H21" s="2">
        <f t="shared" si="0"/>
        <v>8083577</v>
      </c>
      <c r="I21" s="10" t="s">
        <v>34</v>
      </c>
      <c r="J21" s="10" t="s">
        <v>56</v>
      </c>
      <c r="K21" s="1">
        <v>1</v>
      </c>
      <c r="L21" s="14">
        <v>36950</v>
      </c>
      <c r="M21" s="3">
        <f t="shared" si="1"/>
        <v>36950</v>
      </c>
    </row>
    <row r="22" spans="3:14" ht="20.25" thickBot="1" x14ac:dyDescent="0.55000000000000004">
      <c r="C22" s="22"/>
      <c r="D22" s="11" t="s">
        <v>17</v>
      </c>
      <c r="E22" s="12" t="s">
        <v>58</v>
      </c>
      <c r="F22" s="4">
        <v>47</v>
      </c>
      <c r="G22" s="5">
        <v>27355</v>
      </c>
      <c r="H22" s="5">
        <f t="shared" si="0"/>
        <v>1285685</v>
      </c>
      <c r="I22" s="10" t="s">
        <v>95</v>
      </c>
      <c r="J22" s="17" t="s">
        <v>96</v>
      </c>
      <c r="K22" s="18">
        <v>38</v>
      </c>
      <c r="L22" s="19">
        <v>32970</v>
      </c>
      <c r="M22" s="20">
        <f t="shared" si="1"/>
        <v>1252860</v>
      </c>
    </row>
    <row r="23" spans="3:14" ht="21.75" thickBot="1" x14ac:dyDescent="0.6">
      <c r="C23" s="23"/>
      <c r="D23" s="39" t="s">
        <v>75</v>
      </c>
      <c r="E23" s="39"/>
      <c r="F23" s="39"/>
      <c r="G23" s="39"/>
      <c r="H23" s="39"/>
      <c r="I23" s="39"/>
      <c r="J23" s="39"/>
      <c r="K23" s="40"/>
      <c r="L23" s="31">
        <f>SUM(M5:M22,H5:H22)</f>
        <v>195238600</v>
      </c>
      <c r="M23" s="32"/>
      <c r="N23" s="16">
        <f>L23*0.3</f>
        <v>58571580</v>
      </c>
    </row>
    <row r="24" spans="3:14" ht="15.75" thickBot="1" x14ac:dyDescent="0.3"/>
    <row r="25" spans="3:14" ht="19.5" x14ac:dyDescent="0.5">
      <c r="D25" s="6" t="s">
        <v>39</v>
      </c>
      <c r="E25" s="7" t="s">
        <v>35</v>
      </c>
      <c r="F25" s="7" t="s">
        <v>38</v>
      </c>
      <c r="G25" s="7" t="s">
        <v>37</v>
      </c>
      <c r="H25" s="7" t="s">
        <v>36</v>
      </c>
      <c r="I25" s="7" t="s">
        <v>39</v>
      </c>
      <c r="J25" s="7" t="s">
        <v>35</v>
      </c>
      <c r="K25" s="7" t="s">
        <v>38</v>
      </c>
      <c r="L25" s="7" t="s">
        <v>37</v>
      </c>
      <c r="M25" s="8" t="s">
        <v>36</v>
      </c>
    </row>
    <row r="26" spans="3:14" ht="19.5" x14ac:dyDescent="0.5">
      <c r="D26" s="9" t="s">
        <v>0</v>
      </c>
      <c r="E26" s="10" t="s">
        <v>40</v>
      </c>
      <c r="F26" s="1">
        <v>1788</v>
      </c>
      <c r="G26" s="1">
        <v>1383</v>
      </c>
      <c r="H26" s="2">
        <f>G26*F26</f>
        <v>2472804</v>
      </c>
      <c r="I26" s="10" t="s">
        <v>18</v>
      </c>
      <c r="J26" s="10" t="s">
        <v>59</v>
      </c>
      <c r="K26" s="1">
        <v>43</v>
      </c>
      <c r="L26" s="1">
        <v>18084</v>
      </c>
      <c r="M26" s="3">
        <f>L26*K26</f>
        <v>777612</v>
      </c>
    </row>
    <row r="27" spans="3:14" ht="19.5" x14ac:dyDescent="0.5">
      <c r="D27" s="9" t="s">
        <v>1</v>
      </c>
      <c r="E27" s="10" t="s">
        <v>41</v>
      </c>
      <c r="F27" s="1">
        <v>1400</v>
      </c>
      <c r="G27" s="1">
        <v>1393</v>
      </c>
      <c r="H27" s="2">
        <f t="shared" ref="H27:H43" si="2">G27*F27</f>
        <v>1950200</v>
      </c>
      <c r="I27" s="10" t="s">
        <v>19</v>
      </c>
      <c r="J27" s="10" t="s">
        <v>60</v>
      </c>
      <c r="K27" s="1">
        <v>16</v>
      </c>
      <c r="L27" s="1">
        <v>9980</v>
      </c>
      <c r="M27" s="3">
        <f t="shared" ref="M27:M42" si="3">L27*K27</f>
        <v>159680</v>
      </c>
    </row>
    <row r="28" spans="3:14" ht="19.5" x14ac:dyDescent="0.5">
      <c r="D28" s="9" t="s">
        <v>2</v>
      </c>
      <c r="E28" s="10" t="s">
        <v>42</v>
      </c>
      <c r="F28" s="1">
        <v>1260</v>
      </c>
      <c r="G28" s="1">
        <v>8659</v>
      </c>
      <c r="H28" s="2">
        <f t="shared" si="2"/>
        <v>10910340</v>
      </c>
      <c r="I28" s="10" t="s">
        <v>20</v>
      </c>
      <c r="J28" s="10" t="s">
        <v>61</v>
      </c>
      <c r="K28" s="1">
        <v>41</v>
      </c>
      <c r="L28" s="1">
        <v>27242</v>
      </c>
      <c r="M28" s="3">
        <f t="shared" si="3"/>
        <v>1116922</v>
      </c>
    </row>
    <row r="29" spans="3:14" ht="19.5" x14ac:dyDescent="0.5">
      <c r="D29" s="9" t="s">
        <v>3</v>
      </c>
      <c r="E29" s="10" t="s">
        <v>43</v>
      </c>
      <c r="F29" s="1">
        <v>1146</v>
      </c>
      <c r="G29" s="1">
        <v>16428</v>
      </c>
      <c r="H29" s="2">
        <f t="shared" si="2"/>
        <v>18826488</v>
      </c>
      <c r="I29" s="10" t="s">
        <v>21</v>
      </c>
      <c r="J29" s="10" t="s">
        <v>62</v>
      </c>
      <c r="K29" s="1">
        <v>15</v>
      </c>
      <c r="L29" s="1">
        <v>20641</v>
      </c>
      <c r="M29" s="3">
        <f t="shared" si="3"/>
        <v>309615</v>
      </c>
    </row>
    <row r="30" spans="3:14" ht="19.5" x14ac:dyDescent="0.5">
      <c r="D30" s="9" t="s">
        <v>4</v>
      </c>
      <c r="E30" s="10" t="s">
        <v>46</v>
      </c>
      <c r="F30" s="1">
        <v>575</v>
      </c>
      <c r="G30" s="1">
        <v>12237</v>
      </c>
      <c r="H30" s="2">
        <f t="shared" si="2"/>
        <v>7036275</v>
      </c>
      <c r="I30" s="10" t="s">
        <v>22</v>
      </c>
      <c r="J30" s="10" t="s">
        <v>63</v>
      </c>
      <c r="K30" s="1">
        <v>39</v>
      </c>
      <c r="L30" s="1">
        <v>1267</v>
      </c>
      <c r="M30" s="3">
        <f t="shared" si="3"/>
        <v>49413</v>
      </c>
    </row>
    <row r="31" spans="3:14" ht="19.5" x14ac:dyDescent="0.5">
      <c r="D31" s="9" t="s">
        <v>5</v>
      </c>
      <c r="E31" s="10" t="s">
        <v>47</v>
      </c>
      <c r="F31" s="1">
        <v>615</v>
      </c>
      <c r="G31" s="1">
        <v>10900</v>
      </c>
      <c r="H31" s="2">
        <f t="shared" si="2"/>
        <v>6703500</v>
      </c>
      <c r="I31" s="10" t="s">
        <v>23</v>
      </c>
      <c r="J31" s="10" t="s">
        <v>64</v>
      </c>
      <c r="K31" s="1">
        <v>31</v>
      </c>
      <c r="L31" s="1">
        <v>18417</v>
      </c>
      <c r="M31" s="3">
        <f t="shared" si="3"/>
        <v>570927</v>
      </c>
    </row>
    <row r="32" spans="3:14" ht="19.5" x14ac:dyDescent="0.5">
      <c r="D32" s="9" t="s">
        <v>6</v>
      </c>
      <c r="E32" s="10" t="s">
        <v>48</v>
      </c>
      <c r="F32" s="1">
        <v>299</v>
      </c>
      <c r="G32" s="1">
        <v>14937</v>
      </c>
      <c r="H32" s="2">
        <f t="shared" si="2"/>
        <v>4466163</v>
      </c>
      <c r="I32" s="10" t="s">
        <v>24</v>
      </c>
      <c r="J32" s="10" t="s">
        <v>65</v>
      </c>
      <c r="K32" s="1">
        <v>22</v>
      </c>
      <c r="L32" s="1">
        <v>8795</v>
      </c>
      <c r="M32" s="3">
        <f t="shared" si="3"/>
        <v>193490</v>
      </c>
    </row>
    <row r="33" spans="4:15" ht="19.5" x14ac:dyDescent="0.5">
      <c r="D33" s="9" t="s">
        <v>7</v>
      </c>
      <c r="E33" s="10" t="s">
        <v>49</v>
      </c>
      <c r="F33" s="1">
        <v>239</v>
      </c>
      <c r="G33" s="1">
        <v>10664</v>
      </c>
      <c r="H33" s="2">
        <f t="shared" si="2"/>
        <v>2548696</v>
      </c>
      <c r="I33" s="10" t="s">
        <v>25</v>
      </c>
      <c r="J33" s="10" t="s">
        <v>66</v>
      </c>
      <c r="K33" s="1">
        <v>16</v>
      </c>
      <c r="L33" s="1">
        <v>11374</v>
      </c>
      <c r="M33" s="3">
        <f t="shared" si="3"/>
        <v>181984</v>
      </c>
    </row>
    <row r="34" spans="4:15" ht="19.5" x14ac:dyDescent="0.5">
      <c r="D34" s="9" t="s">
        <v>8</v>
      </c>
      <c r="E34" s="10" t="s">
        <v>50</v>
      </c>
      <c r="F34" s="1">
        <v>181</v>
      </c>
      <c r="G34" s="1">
        <v>14427</v>
      </c>
      <c r="H34" s="2">
        <f t="shared" si="2"/>
        <v>2611287</v>
      </c>
      <c r="I34" s="10" t="s">
        <v>26</v>
      </c>
      <c r="J34" s="10" t="s">
        <v>67</v>
      </c>
      <c r="K34" s="1">
        <v>12</v>
      </c>
      <c r="L34" s="1">
        <v>10213</v>
      </c>
      <c r="M34" s="3">
        <f t="shared" si="3"/>
        <v>122556</v>
      </c>
    </row>
    <row r="35" spans="4:15" ht="19.5" x14ac:dyDescent="0.5">
      <c r="D35" s="9" t="s">
        <v>9</v>
      </c>
      <c r="E35" s="10" t="s">
        <v>51</v>
      </c>
      <c r="F35" s="1">
        <v>203</v>
      </c>
      <c r="G35" s="1">
        <v>8507</v>
      </c>
      <c r="H35" s="2">
        <f t="shared" si="2"/>
        <v>1726921</v>
      </c>
      <c r="I35" s="10" t="s">
        <v>27</v>
      </c>
      <c r="J35" s="10" t="s">
        <v>68</v>
      </c>
      <c r="K35" s="1">
        <v>9</v>
      </c>
      <c r="L35" s="1">
        <v>69428</v>
      </c>
      <c r="M35" s="3">
        <f t="shared" si="3"/>
        <v>624852</v>
      </c>
      <c r="O35">
        <f>100*(L23-L43)/L23</f>
        <v>59.173724355737029</v>
      </c>
    </row>
    <row r="36" spans="4:15" ht="19.5" x14ac:dyDescent="0.5">
      <c r="D36" s="9" t="s">
        <v>10</v>
      </c>
      <c r="E36" s="10" t="s">
        <v>52</v>
      </c>
      <c r="F36" s="1">
        <v>137</v>
      </c>
      <c r="G36" s="1">
        <v>27783</v>
      </c>
      <c r="H36" s="2">
        <f t="shared" si="2"/>
        <v>3806271</v>
      </c>
      <c r="I36" s="10" t="s">
        <v>28</v>
      </c>
      <c r="J36" s="10" t="s">
        <v>69</v>
      </c>
      <c r="K36" s="1">
        <v>8</v>
      </c>
      <c r="L36" s="1">
        <v>13634</v>
      </c>
      <c r="M36" s="3">
        <f t="shared" si="3"/>
        <v>109072</v>
      </c>
    </row>
    <row r="37" spans="4:15" ht="19.5" x14ac:dyDescent="0.5">
      <c r="D37" s="9" t="s">
        <v>11</v>
      </c>
      <c r="E37" s="10" t="s">
        <v>53</v>
      </c>
      <c r="F37" s="1">
        <v>114</v>
      </c>
      <c r="G37" s="1">
        <v>14689</v>
      </c>
      <c r="H37" s="2">
        <f t="shared" si="2"/>
        <v>1674546</v>
      </c>
      <c r="I37" s="10" t="s">
        <v>29</v>
      </c>
      <c r="J37" s="10" t="s">
        <v>70</v>
      </c>
      <c r="K37" s="1">
        <v>8</v>
      </c>
      <c r="L37" s="1">
        <v>33067</v>
      </c>
      <c r="M37" s="3">
        <f t="shared" si="3"/>
        <v>264536</v>
      </c>
    </row>
    <row r="38" spans="4:15" ht="19.5" x14ac:dyDescent="0.5">
      <c r="D38" s="9" t="s">
        <v>12</v>
      </c>
      <c r="E38" s="10" t="s">
        <v>54</v>
      </c>
      <c r="F38" s="1">
        <v>114</v>
      </c>
      <c r="G38" s="1">
        <v>20247</v>
      </c>
      <c r="H38" s="2">
        <f t="shared" si="2"/>
        <v>2308158</v>
      </c>
      <c r="I38" s="10" t="s">
        <v>30</v>
      </c>
      <c r="J38" s="10" t="s">
        <v>71</v>
      </c>
      <c r="K38" s="1">
        <v>4</v>
      </c>
      <c r="L38" s="1">
        <v>72813</v>
      </c>
      <c r="M38" s="3">
        <f t="shared" si="3"/>
        <v>291252</v>
      </c>
    </row>
    <row r="39" spans="4:15" ht="19.5" x14ac:dyDescent="0.5">
      <c r="D39" s="9" t="s">
        <v>13</v>
      </c>
      <c r="E39" s="10" t="s">
        <v>57</v>
      </c>
      <c r="F39" s="1">
        <v>104</v>
      </c>
      <c r="G39" s="1">
        <v>12056</v>
      </c>
      <c r="H39" s="2">
        <f t="shared" si="2"/>
        <v>1253824</v>
      </c>
      <c r="I39" s="10" t="s">
        <v>31</v>
      </c>
      <c r="J39" s="10" t="s">
        <v>72</v>
      </c>
      <c r="K39" s="1">
        <v>4</v>
      </c>
      <c r="L39" s="1">
        <v>76544</v>
      </c>
      <c r="M39" s="3">
        <f t="shared" si="3"/>
        <v>306176</v>
      </c>
    </row>
    <row r="40" spans="4:15" ht="19.5" x14ac:dyDescent="0.5">
      <c r="D40" s="9" t="s">
        <v>14</v>
      </c>
      <c r="E40" s="10" t="s">
        <v>55</v>
      </c>
      <c r="F40" s="1">
        <v>78</v>
      </c>
      <c r="G40" s="1">
        <v>29353</v>
      </c>
      <c r="H40" s="2">
        <f t="shared" si="2"/>
        <v>2289534</v>
      </c>
      <c r="I40" s="10" t="s">
        <v>32</v>
      </c>
      <c r="J40" s="10" t="s">
        <v>73</v>
      </c>
      <c r="K40" s="1">
        <v>3</v>
      </c>
      <c r="L40" s="1">
        <v>6807</v>
      </c>
      <c r="M40" s="3">
        <f t="shared" si="3"/>
        <v>20421</v>
      </c>
    </row>
    <row r="41" spans="4:15" ht="19.5" x14ac:dyDescent="0.5">
      <c r="D41" s="9" t="s">
        <v>15</v>
      </c>
      <c r="E41" s="10" t="s">
        <v>44</v>
      </c>
      <c r="F41" s="1">
        <v>47</v>
      </c>
      <c r="G41" s="1">
        <v>587</v>
      </c>
      <c r="H41" s="2">
        <f t="shared" si="2"/>
        <v>27589</v>
      </c>
      <c r="I41" s="10" t="s">
        <v>33</v>
      </c>
      <c r="J41" s="10" t="s">
        <v>74</v>
      </c>
      <c r="K41" s="1">
        <v>3</v>
      </c>
      <c r="L41" s="1">
        <v>33821</v>
      </c>
      <c r="M41" s="3">
        <f t="shared" si="3"/>
        <v>101463</v>
      </c>
    </row>
    <row r="42" spans="4:15" ht="19.5" x14ac:dyDescent="0.5">
      <c r="D42" s="9" t="s">
        <v>16</v>
      </c>
      <c r="E42" s="10" t="s">
        <v>45</v>
      </c>
      <c r="F42" s="1">
        <v>47</v>
      </c>
      <c r="G42" s="1">
        <v>69152</v>
      </c>
      <c r="H42" s="2">
        <f t="shared" si="2"/>
        <v>3250144</v>
      </c>
      <c r="I42" s="10" t="s">
        <v>34</v>
      </c>
      <c r="J42" s="10" t="s">
        <v>56</v>
      </c>
      <c r="K42" s="1">
        <v>1</v>
      </c>
      <c r="L42" s="1">
        <v>37241</v>
      </c>
      <c r="M42" s="3">
        <f t="shared" si="3"/>
        <v>37241</v>
      </c>
    </row>
    <row r="43" spans="4:15" ht="21.75" thickBot="1" x14ac:dyDescent="0.6">
      <c r="D43" s="11" t="s">
        <v>17</v>
      </c>
      <c r="E43" s="12" t="s">
        <v>58</v>
      </c>
      <c r="F43" s="4">
        <v>47</v>
      </c>
      <c r="G43" s="1">
        <v>12951</v>
      </c>
      <c r="H43" s="5">
        <f t="shared" si="2"/>
        <v>608697</v>
      </c>
      <c r="I43" s="35" t="s">
        <v>75</v>
      </c>
      <c r="J43" s="35"/>
      <c r="K43" s="35"/>
      <c r="L43" s="31">
        <f>SUM(M26:M42,H26:H43)</f>
        <v>79708649</v>
      </c>
      <c r="M43" s="32"/>
    </row>
    <row r="44" spans="4:15" ht="15.75" thickBot="1" x14ac:dyDescent="0.3"/>
    <row r="45" spans="4:15" ht="19.5" x14ac:dyDescent="0.5">
      <c r="D45" s="6" t="s">
        <v>39</v>
      </c>
      <c r="E45" s="7" t="s">
        <v>35</v>
      </c>
      <c r="F45" s="7" t="s">
        <v>38</v>
      </c>
      <c r="G45" s="7" t="s">
        <v>37</v>
      </c>
      <c r="H45" s="7" t="s">
        <v>36</v>
      </c>
      <c r="I45" s="7" t="s">
        <v>39</v>
      </c>
      <c r="J45" s="7" t="s">
        <v>35</v>
      </c>
      <c r="K45" s="7" t="s">
        <v>38</v>
      </c>
      <c r="L45" s="7" t="s">
        <v>37</v>
      </c>
      <c r="M45" s="8" t="s">
        <v>36</v>
      </c>
    </row>
    <row r="46" spans="4:15" ht="19.5" x14ac:dyDescent="0.5">
      <c r="D46" s="9" t="s">
        <v>0</v>
      </c>
      <c r="E46" s="10" t="s">
        <v>40</v>
      </c>
      <c r="F46" s="1">
        <v>1788</v>
      </c>
      <c r="G46" s="2">
        <v>2790</v>
      </c>
      <c r="H46" s="2">
        <f>G46*F46</f>
        <v>4988520</v>
      </c>
      <c r="I46" s="10" t="s">
        <v>18</v>
      </c>
      <c r="J46" s="10" t="s">
        <v>59</v>
      </c>
      <c r="K46" s="1">
        <v>43</v>
      </c>
      <c r="L46" s="14">
        <v>26960</v>
      </c>
      <c r="M46" s="3">
        <f>L46*K46</f>
        <v>1159280</v>
      </c>
    </row>
    <row r="47" spans="4:15" ht="19.5" x14ac:dyDescent="0.5">
      <c r="D47" s="9" t="s">
        <v>1</v>
      </c>
      <c r="E47" s="10" t="s">
        <v>41</v>
      </c>
      <c r="F47" s="1">
        <v>1400</v>
      </c>
      <c r="G47" s="2">
        <v>2860</v>
      </c>
      <c r="H47" s="2">
        <f t="shared" ref="H47:H63" si="4">G47*F47</f>
        <v>4004000</v>
      </c>
      <c r="I47" s="10" t="s">
        <v>19</v>
      </c>
      <c r="J47" s="10" t="s">
        <v>60</v>
      </c>
      <c r="K47" s="1">
        <v>16</v>
      </c>
      <c r="L47" s="14">
        <v>12460</v>
      </c>
      <c r="M47" s="3">
        <f t="shared" ref="M47:M62" si="5">L47*K47</f>
        <v>199360</v>
      </c>
    </row>
    <row r="48" spans="4:15" ht="19.5" x14ac:dyDescent="0.5">
      <c r="D48" s="9" t="s">
        <v>2</v>
      </c>
      <c r="E48" s="10" t="s">
        <v>42</v>
      </c>
      <c r="F48" s="1">
        <v>1260</v>
      </c>
      <c r="G48" s="2">
        <v>15110</v>
      </c>
      <c r="H48" s="2">
        <f t="shared" si="4"/>
        <v>19038600</v>
      </c>
      <c r="I48" s="10" t="s">
        <v>20</v>
      </c>
      <c r="J48" s="10" t="s">
        <v>61</v>
      </c>
      <c r="K48" s="1">
        <v>41</v>
      </c>
      <c r="L48" s="14">
        <v>46750</v>
      </c>
      <c r="M48" s="3">
        <f t="shared" si="5"/>
        <v>1916750</v>
      </c>
    </row>
    <row r="49" spans="4:13" ht="19.5" x14ac:dyDescent="0.5">
      <c r="D49" s="9" t="s">
        <v>3</v>
      </c>
      <c r="E49" s="10" t="s">
        <v>43</v>
      </c>
      <c r="F49" s="1">
        <v>1146</v>
      </c>
      <c r="G49" s="2">
        <v>22590</v>
      </c>
      <c r="H49" s="2">
        <f t="shared" si="4"/>
        <v>25888140</v>
      </c>
      <c r="I49" s="10" t="s">
        <v>21</v>
      </c>
      <c r="J49" s="10" t="s">
        <v>62</v>
      </c>
      <c r="K49" s="1">
        <v>15</v>
      </c>
      <c r="L49" s="14">
        <v>40050</v>
      </c>
      <c r="M49" s="3">
        <f t="shared" si="5"/>
        <v>600750</v>
      </c>
    </row>
    <row r="50" spans="4:13" ht="19.5" x14ac:dyDescent="0.5">
      <c r="D50" s="9" t="s">
        <v>4</v>
      </c>
      <c r="E50" s="10" t="s">
        <v>46</v>
      </c>
      <c r="F50" s="1">
        <v>575</v>
      </c>
      <c r="G50" s="2">
        <v>27770</v>
      </c>
      <c r="H50" s="2">
        <f t="shared" si="4"/>
        <v>15967750</v>
      </c>
      <c r="I50" s="10" t="s">
        <v>22</v>
      </c>
      <c r="J50" s="10" t="s">
        <v>63</v>
      </c>
      <c r="K50" s="1">
        <v>39</v>
      </c>
      <c r="L50" s="14">
        <v>2920</v>
      </c>
      <c r="M50" s="3">
        <f t="shared" si="5"/>
        <v>113880</v>
      </c>
    </row>
    <row r="51" spans="4:13" ht="19.5" x14ac:dyDescent="0.5">
      <c r="D51" s="9" t="s">
        <v>5</v>
      </c>
      <c r="E51" s="10" t="s">
        <v>47</v>
      </c>
      <c r="F51" s="1">
        <v>615</v>
      </c>
      <c r="G51" s="2">
        <v>22400</v>
      </c>
      <c r="H51" s="2">
        <f t="shared" si="4"/>
        <v>13776000</v>
      </c>
      <c r="I51" s="10" t="s">
        <v>23</v>
      </c>
      <c r="J51" s="10" t="s">
        <v>64</v>
      </c>
      <c r="K51" s="1">
        <v>31</v>
      </c>
      <c r="L51" s="14">
        <v>26490</v>
      </c>
      <c r="M51" s="3">
        <f t="shared" si="5"/>
        <v>821190</v>
      </c>
    </row>
    <row r="52" spans="4:13" ht="19.5" x14ac:dyDescent="0.5">
      <c r="D52" s="9" t="s">
        <v>6</v>
      </c>
      <c r="E52" s="10" t="s">
        <v>48</v>
      </c>
      <c r="F52" s="1">
        <v>299</v>
      </c>
      <c r="G52" s="2">
        <v>24930</v>
      </c>
      <c r="H52" s="2">
        <f t="shared" si="4"/>
        <v>7454070</v>
      </c>
      <c r="I52" s="10" t="s">
        <v>24</v>
      </c>
      <c r="J52" s="10" t="s">
        <v>65</v>
      </c>
      <c r="K52" s="1">
        <v>22</v>
      </c>
      <c r="L52" s="14">
        <v>10990</v>
      </c>
      <c r="M52" s="3">
        <f t="shared" si="5"/>
        <v>241780</v>
      </c>
    </row>
    <row r="53" spans="4:13" ht="19.5" x14ac:dyDescent="0.5">
      <c r="D53" s="9" t="s">
        <v>7</v>
      </c>
      <c r="E53" s="10" t="s">
        <v>49</v>
      </c>
      <c r="F53" s="1">
        <v>239</v>
      </c>
      <c r="G53" s="2">
        <v>17880</v>
      </c>
      <c r="H53" s="2">
        <f t="shared" si="4"/>
        <v>4273320</v>
      </c>
      <c r="I53" s="10" t="s">
        <v>25</v>
      </c>
      <c r="J53" s="10" t="s">
        <v>66</v>
      </c>
      <c r="K53" s="1">
        <v>16</v>
      </c>
      <c r="L53" s="14">
        <v>18930</v>
      </c>
      <c r="M53" s="3">
        <f t="shared" si="5"/>
        <v>302880</v>
      </c>
    </row>
    <row r="54" spans="4:13" ht="19.5" x14ac:dyDescent="0.5">
      <c r="D54" s="9" t="s">
        <v>8</v>
      </c>
      <c r="E54" s="10" t="s">
        <v>50</v>
      </c>
      <c r="F54" s="1">
        <v>181</v>
      </c>
      <c r="G54" s="2">
        <v>16350</v>
      </c>
      <c r="H54" s="2">
        <f t="shared" si="4"/>
        <v>2959350</v>
      </c>
      <c r="I54" s="10" t="s">
        <v>26</v>
      </c>
      <c r="J54" s="10" t="s">
        <v>67</v>
      </c>
      <c r="K54" s="1">
        <v>12</v>
      </c>
      <c r="L54" s="14">
        <v>12110</v>
      </c>
      <c r="M54" s="3">
        <f t="shared" si="5"/>
        <v>145320</v>
      </c>
    </row>
    <row r="55" spans="4:13" ht="19.5" x14ac:dyDescent="0.5">
      <c r="D55" s="9" t="s">
        <v>9</v>
      </c>
      <c r="E55" s="10" t="s">
        <v>51</v>
      </c>
      <c r="F55" s="1">
        <v>203</v>
      </c>
      <c r="G55" s="2">
        <v>25330</v>
      </c>
      <c r="H55" s="2">
        <f t="shared" si="4"/>
        <v>5141990</v>
      </c>
      <c r="I55" s="10" t="s">
        <v>27</v>
      </c>
      <c r="J55" s="10" t="s">
        <v>68</v>
      </c>
      <c r="K55" s="1">
        <v>9</v>
      </c>
      <c r="L55" s="14">
        <v>71460</v>
      </c>
      <c r="M55" s="3">
        <f t="shared" si="5"/>
        <v>643140</v>
      </c>
    </row>
    <row r="56" spans="4:13" ht="19.5" x14ac:dyDescent="0.5">
      <c r="D56" s="9" t="s">
        <v>10</v>
      </c>
      <c r="E56" s="10" t="s">
        <v>52</v>
      </c>
      <c r="F56" s="1">
        <v>137</v>
      </c>
      <c r="G56" s="2">
        <v>38440</v>
      </c>
      <c r="H56" s="2">
        <f t="shared" si="4"/>
        <v>5266280</v>
      </c>
      <c r="I56" s="10" t="s">
        <v>28</v>
      </c>
      <c r="J56" s="10" t="s">
        <v>69</v>
      </c>
      <c r="K56" s="1">
        <v>8</v>
      </c>
      <c r="L56" s="14">
        <v>25920</v>
      </c>
      <c r="M56" s="3">
        <f t="shared" si="5"/>
        <v>207360</v>
      </c>
    </row>
    <row r="57" spans="4:13" ht="19.5" x14ac:dyDescent="0.5">
      <c r="D57" s="9" t="s">
        <v>11</v>
      </c>
      <c r="E57" s="10" t="s">
        <v>53</v>
      </c>
      <c r="F57" s="1">
        <v>114</v>
      </c>
      <c r="G57" s="2">
        <v>34520</v>
      </c>
      <c r="H57" s="2">
        <f t="shared" si="4"/>
        <v>3935280</v>
      </c>
      <c r="I57" s="10" t="s">
        <v>29</v>
      </c>
      <c r="J57" s="10" t="s">
        <v>70</v>
      </c>
      <c r="K57" s="1">
        <v>8</v>
      </c>
      <c r="L57" s="14">
        <v>36940</v>
      </c>
      <c r="M57" s="3">
        <f t="shared" si="5"/>
        <v>295520</v>
      </c>
    </row>
    <row r="58" spans="4:13" ht="19.5" x14ac:dyDescent="0.5">
      <c r="D58" s="9" t="s">
        <v>12</v>
      </c>
      <c r="E58" s="10" t="s">
        <v>54</v>
      </c>
      <c r="F58" s="1">
        <v>114</v>
      </c>
      <c r="G58" s="2">
        <v>34580</v>
      </c>
      <c r="H58" s="2">
        <f t="shared" si="4"/>
        <v>3942120</v>
      </c>
      <c r="I58" s="10" t="s">
        <v>30</v>
      </c>
      <c r="J58" s="10" t="s">
        <v>71</v>
      </c>
      <c r="K58" s="1">
        <v>4</v>
      </c>
      <c r="L58" s="14">
        <v>153757</v>
      </c>
      <c r="M58" s="3">
        <f t="shared" si="5"/>
        <v>615028</v>
      </c>
    </row>
    <row r="59" spans="4:13" ht="19.5" x14ac:dyDescent="0.5">
      <c r="D59" s="9" t="s">
        <v>13</v>
      </c>
      <c r="E59" s="10" t="s">
        <v>57</v>
      </c>
      <c r="F59" s="1">
        <v>104</v>
      </c>
      <c r="G59" s="2">
        <v>19180</v>
      </c>
      <c r="H59" s="2">
        <f t="shared" si="4"/>
        <v>1994720</v>
      </c>
      <c r="I59" s="10" t="s">
        <v>31</v>
      </c>
      <c r="J59" s="10" t="s">
        <v>72</v>
      </c>
      <c r="K59" s="1">
        <v>4</v>
      </c>
      <c r="L59" s="14">
        <v>132328</v>
      </c>
      <c r="M59" s="3">
        <f t="shared" si="5"/>
        <v>529312</v>
      </c>
    </row>
    <row r="60" spans="4:13" ht="19.5" x14ac:dyDescent="0.5">
      <c r="D60" s="9" t="s">
        <v>14</v>
      </c>
      <c r="E60" s="10" t="s">
        <v>55</v>
      </c>
      <c r="F60" s="1">
        <v>78</v>
      </c>
      <c r="G60" s="2">
        <v>39800</v>
      </c>
      <c r="H60" s="2">
        <f t="shared" si="4"/>
        <v>3104400</v>
      </c>
      <c r="I60" s="10" t="s">
        <v>32</v>
      </c>
      <c r="J60" s="10" t="s">
        <v>73</v>
      </c>
      <c r="K60" s="1">
        <v>3</v>
      </c>
      <c r="L60" s="14">
        <v>11510</v>
      </c>
      <c r="M60" s="3">
        <f t="shared" si="5"/>
        <v>34530</v>
      </c>
    </row>
    <row r="61" spans="4:13" ht="19.5" x14ac:dyDescent="0.5">
      <c r="D61" s="9" t="s">
        <v>15</v>
      </c>
      <c r="E61" s="10" t="s">
        <v>44</v>
      </c>
      <c r="F61" s="1">
        <v>47</v>
      </c>
      <c r="G61" s="2">
        <v>3980</v>
      </c>
      <c r="H61" s="2">
        <f t="shared" si="4"/>
        <v>187060</v>
      </c>
      <c r="I61" s="10" t="s">
        <v>33</v>
      </c>
      <c r="J61" s="10" t="s">
        <v>74</v>
      </c>
      <c r="K61" s="1">
        <v>3</v>
      </c>
      <c r="L61" s="14">
        <v>55260</v>
      </c>
      <c r="M61" s="3">
        <f t="shared" si="5"/>
        <v>165780</v>
      </c>
    </row>
    <row r="62" spans="4:13" ht="19.5" x14ac:dyDescent="0.5">
      <c r="D62" s="9" t="s">
        <v>16</v>
      </c>
      <c r="E62" s="10" t="s">
        <v>45</v>
      </c>
      <c r="F62" s="1">
        <v>47</v>
      </c>
      <c r="G62" s="2">
        <v>105772</v>
      </c>
      <c r="H62" s="2">
        <f t="shared" si="4"/>
        <v>4971284</v>
      </c>
      <c r="I62" s="10" t="s">
        <v>34</v>
      </c>
      <c r="J62" s="10" t="s">
        <v>56</v>
      </c>
      <c r="K62" s="1">
        <v>1</v>
      </c>
      <c r="L62" s="14">
        <v>38030</v>
      </c>
      <c r="M62" s="3">
        <f t="shared" si="5"/>
        <v>38030</v>
      </c>
    </row>
    <row r="63" spans="4:13" ht="21.75" thickBot="1" x14ac:dyDescent="0.6">
      <c r="D63" s="11" t="s">
        <v>17</v>
      </c>
      <c r="E63" s="12" t="s">
        <v>58</v>
      </c>
      <c r="F63" s="4">
        <v>47</v>
      </c>
      <c r="G63" s="5">
        <v>15742</v>
      </c>
      <c r="H63" s="5">
        <f t="shared" si="4"/>
        <v>739874</v>
      </c>
      <c r="I63" s="36" t="s">
        <v>75</v>
      </c>
      <c r="J63" s="37"/>
      <c r="K63" s="38"/>
      <c r="L63" s="33">
        <f>SUM(M46:M62,H46:H63)</f>
        <v>135662648</v>
      </c>
      <c r="M63" s="34"/>
    </row>
    <row r="65" spans="12:13" ht="21.75" thickBot="1" x14ac:dyDescent="0.6">
      <c r="L65" s="33">
        <f>L63*0.3</f>
        <v>40698794.399999999</v>
      </c>
      <c r="M65" s="34"/>
    </row>
  </sheetData>
  <mergeCells count="10">
    <mergeCell ref="I43:K43"/>
    <mergeCell ref="L43:M43"/>
    <mergeCell ref="I63:K63"/>
    <mergeCell ref="L63:M63"/>
    <mergeCell ref="D23:K23"/>
    <mergeCell ref="R13:S13"/>
    <mergeCell ref="R12:S12"/>
    <mergeCell ref="Q15:R15"/>
    <mergeCell ref="L65:M65"/>
    <mergeCell ref="L23:M2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Q20"/>
  <sheetViews>
    <sheetView rightToLeft="1" tabSelected="1" workbookViewId="0">
      <selection activeCell="C8" sqref="B8:C13"/>
    </sheetView>
  </sheetViews>
  <sheetFormatPr defaultRowHeight="15" x14ac:dyDescent="0.25"/>
  <cols>
    <col min="2" max="2" width="12.42578125" bestFit="1" customWidth="1"/>
    <col min="3" max="3" width="10" bestFit="1" customWidth="1"/>
    <col min="9" max="9" width="9" customWidth="1"/>
    <col min="10" max="10" width="13.85546875" bestFit="1" customWidth="1"/>
    <col min="11" max="11" width="12.28515625" bestFit="1" customWidth="1"/>
    <col min="12" max="12" width="12.7109375" bestFit="1" customWidth="1"/>
  </cols>
  <sheetData>
    <row r="8" spans="2:17" x14ac:dyDescent="0.25">
      <c r="B8" t="s">
        <v>35</v>
      </c>
      <c r="C8" t="s">
        <v>97</v>
      </c>
      <c r="D8" t="s">
        <v>82</v>
      </c>
      <c r="E8" t="s">
        <v>35</v>
      </c>
      <c r="F8" t="s">
        <v>85</v>
      </c>
    </row>
    <row r="9" spans="2:17" x14ac:dyDescent="0.25">
      <c r="B9" t="s">
        <v>133</v>
      </c>
      <c r="C9">
        <v>20720</v>
      </c>
      <c r="E9" t="s">
        <v>90</v>
      </c>
      <c r="F9">
        <v>437</v>
      </c>
    </row>
    <row r="10" spans="2:17" x14ac:dyDescent="0.25">
      <c r="B10" t="s">
        <v>130</v>
      </c>
      <c r="C10">
        <v>44272</v>
      </c>
      <c r="E10" t="s">
        <v>44</v>
      </c>
      <c r="F10">
        <v>423</v>
      </c>
    </row>
    <row r="11" spans="2:17" x14ac:dyDescent="0.25">
      <c r="B11" t="s">
        <v>44</v>
      </c>
      <c r="C11">
        <v>37973</v>
      </c>
      <c r="E11" t="s">
        <v>86</v>
      </c>
      <c r="F11">
        <v>405</v>
      </c>
    </row>
    <row r="12" spans="2:17" x14ac:dyDescent="0.25">
      <c r="B12" t="s">
        <v>132</v>
      </c>
      <c r="C12">
        <v>15902</v>
      </c>
      <c r="E12" t="s">
        <v>91</v>
      </c>
      <c r="F12">
        <v>375</v>
      </c>
      <c r="J12" t="s">
        <v>81</v>
      </c>
      <c r="K12" t="s">
        <v>80</v>
      </c>
      <c r="L12" t="s">
        <v>79</v>
      </c>
      <c r="P12">
        <f>30143361/23</f>
        <v>1310580.9130434783</v>
      </c>
      <c r="Q12">
        <f>19669460/17</f>
        <v>1157027.0588235294</v>
      </c>
    </row>
    <row r="13" spans="2:17" ht="23.25" x14ac:dyDescent="0.65">
      <c r="B13" t="s">
        <v>131</v>
      </c>
      <c r="C13">
        <v>20317</v>
      </c>
      <c r="E13" t="s">
        <v>88</v>
      </c>
      <c r="F13">
        <v>365</v>
      </c>
      <c r="I13" t="s">
        <v>82</v>
      </c>
      <c r="J13" s="15">
        <v>1213995.294117647</v>
      </c>
      <c r="K13" s="15">
        <v>9.0774120018823528</v>
      </c>
      <c r="L13" s="15">
        <v>90126.069195196877</v>
      </c>
    </row>
    <row r="14" spans="2:17" ht="23.25" x14ac:dyDescent="0.65">
      <c r="B14" t="s">
        <v>87</v>
      </c>
      <c r="C14">
        <v>360</v>
      </c>
      <c r="E14" t="s">
        <v>87</v>
      </c>
      <c r="F14">
        <v>360</v>
      </c>
      <c r="I14" t="s">
        <v>83</v>
      </c>
      <c r="J14" s="15">
        <v>1310581</v>
      </c>
      <c r="K14" s="15">
        <v>9314</v>
      </c>
      <c r="L14" s="15">
        <f>2493863/23</f>
        <v>108428.82608695653</v>
      </c>
    </row>
    <row r="15" spans="2:17" ht="23.25" x14ac:dyDescent="0.65">
      <c r="B15" t="s">
        <v>92</v>
      </c>
      <c r="C15">
        <v>359</v>
      </c>
      <c r="E15" t="s">
        <v>92</v>
      </c>
      <c r="F15">
        <v>359</v>
      </c>
      <c r="I15" t="s">
        <v>84</v>
      </c>
      <c r="J15" s="15">
        <v>1157027</v>
      </c>
      <c r="K15" s="15">
        <v>7106</v>
      </c>
      <c r="L15" s="15">
        <f>1018519/17</f>
        <v>59912.882352941175</v>
      </c>
    </row>
    <row r="16" spans="2:17" x14ac:dyDescent="0.25">
      <c r="B16" t="s">
        <v>93</v>
      </c>
      <c r="C16">
        <v>354</v>
      </c>
      <c r="E16" t="s">
        <v>93</v>
      </c>
      <c r="F16">
        <v>354</v>
      </c>
      <c r="J16" t="s">
        <v>80</v>
      </c>
    </row>
    <row r="17" spans="2:11" ht="23.25" x14ac:dyDescent="0.65">
      <c r="B17" t="s">
        <v>94</v>
      </c>
      <c r="C17">
        <v>346</v>
      </c>
      <c r="E17" t="s">
        <v>94</v>
      </c>
      <c r="F17">
        <v>346</v>
      </c>
      <c r="I17" t="s">
        <v>82</v>
      </c>
      <c r="J17" s="15">
        <v>9077</v>
      </c>
    </row>
    <row r="18" spans="2:11" ht="23.25" x14ac:dyDescent="0.65">
      <c r="B18" t="s">
        <v>89</v>
      </c>
      <c r="C18">
        <v>339</v>
      </c>
      <c r="E18" t="s">
        <v>89</v>
      </c>
      <c r="F18">
        <v>339</v>
      </c>
      <c r="I18" t="s">
        <v>83</v>
      </c>
      <c r="J18" s="15">
        <v>9314</v>
      </c>
      <c r="K18" s="15">
        <f>(J18-J17)/J18</f>
        <v>2.5445565814902298E-2</v>
      </c>
    </row>
    <row r="19" spans="2:11" ht="23.25" x14ac:dyDescent="0.65">
      <c r="I19" t="s">
        <v>84</v>
      </c>
      <c r="J19" s="15">
        <v>7106</v>
      </c>
      <c r="K19" s="15"/>
    </row>
    <row r="20" spans="2:11" ht="23.25" x14ac:dyDescent="0.65">
      <c r="K20" s="1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5:R45"/>
  <sheetViews>
    <sheetView rightToLeft="1" topLeftCell="D7" zoomScale="85" zoomScaleNormal="85" workbookViewId="0">
      <selection activeCell="P45" sqref="H27:Q45"/>
    </sheetView>
  </sheetViews>
  <sheetFormatPr defaultRowHeight="15" x14ac:dyDescent="0.25"/>
  <cols>
    <col min="7" max="8" width="27.42578125" bestFit="1" customWidth="1"/>
    <col min="9" max="9" width="6.42578125" bestFit="1" customWidth="1"/>
    <col min="10" max="10" width="21" bestFit="1" customWidth="1"/>
    <col min="11" max="11" width="26.28515625" bestFit="1" customWidth="1"/>
    <col min="12" max="12" width="11.7109375" bestFit="1" customWidth="1"/>
    <col min="13" max="13" width="27.28515625" bestFit="1" customWidth="1"/>
    <col min="15" max="15" width="5.28515625" bestFit="1" customWidth="1"/>
    <col min="16" max="16" width="21" bestFit="1" customWidth="1"/>
    <col min="17" max="17" width="21" customWidth="1"/>
    <col min="18" max="18" width="11.7109375" bestFit="1" customWidth="1"/>
  </cols>
  <sheetData>
    <row r="5" spans="7:18" ht="15.75" thickBot="1" x14ac:dyDescent="0.3"/>
    <row r="6" spans="7:18" ht="19.5" x14ac:dyDescent="0.5">
      <c r="G6" s="6" t="s">
        <v>39</v>
      </c>
      <c r="H6" s="7" t="s">
        <v>35</v>
      </c>
      <c r="I6" s="7" t="s">
        <v>38</v>
      </c>
      <c r="J6" s="7" t="s">
        <v>77</v>
      </c>
      <c r="K6" s="7" t="s">
        <v>76</v>
      </c>
      <c r="L6" s="7" t="s">
        <v>78</v>
      </c>
      <c r="M6" s="7" t="s">
        <v>39</v>
      </c>
      <c r="N6" s="7" t="s">
        <v>35</v>
      </c>
      <c r="O6" s="7" t="s">
        <v>38</v>
      </c>
      <c r="P6" s="7" t="s">
        <v>77</v>
      </c>
      <c r="Q6" s="13"/>
      <c r="R6" s="8" t="s">
        <v>78</v>
      </c>
    </row>
    <row r="7" spans="7:18" ht="19.5" x14ac:dyDescent="0.5">
      <c r="G7" s="9" t="s">
        <v>0</v>
      </c>
      <c r="H7" s="10" t="s">
        <v>40</v>
      </c>
      <c r="I7" s="1">
        <v>1822</v>
      </c>
      <c r="J7" s="1">
        <v>1383</v>
      </c>
      <c r="K7" s="2">
        <v>2470</v>
      </c>
      <c r="L7" s="2">
        <f>100*(K7-J7)/J7</f>
        <v>78.597252349963853</v>
      </c>
      <c r="M7" s="10" t="s">
        <v>18</v>
      </c>
      <c r="N7" s="10" t="s">
        <v>59</v>
      </c>
      <c r="O7" s="1">
        <v>48</v>
      </c>
      <c r="P7" s="1">
        <v>18084</v>
      </c>
      <c r="Q7" s="14">
        <v>24430</v>
      </c>
      <c r="R7" s="3">
        <f>100*(Q7-P7)/P7</f>
        <v>35.091793850917938</v>
      </c>
    </row>
    <row r="8" spans="7:18" ht="19.5" x14ac:dyDescent="0.5">
      <c r="G8" s="9" t="s">
        <v>1</v>
      </c>
      <c r="H8" s="10" t="s">
        <v>41</v>
      </c>
      <c r="I8" s="1">
        <v>1427</v>
      </c>
      <c r="J8" s="1">
        <v>1393</v>
      </c>
      <c r="K8" s="2">
        <v>2390</v>
      </c>
      <c r="L8" s="2">
        <f t="shared" ref="L8:L24" si="0">100*(K8-J8)/J8</f>
        <v>71.572146446518303</v>
      </c>
      <c r="M8" s="10" t="s">
        <v>19</v>
      </c>
      <c r="N8" s="10" t="s">
        <v>60</v>
      </c>
      <c r="O8" s="1">
        <v>45</v>
      </c>
      <c r="P8" s="1">
        <v>9980</v>
      </c>
      <c r="Q8" s="14">
        <v>11070</v>
      </c>
      <c r="R8" s="3">
        <f t="shared" ref="R8:R23" si="1">100*(Q8-P8)/P8</f>
        <v>10.92184368737475</v>
      </c>
    </row>
    <row r="9" spans="7:18" ht="19.5" x14ac:dyDescent="0.5">
      <c r="G9" s="9" t="s">
        <v>2</v>
      </c>
      <c r="H9" s="10" t="s">
        <v>42</v>
      </c>
      <c r="I9" s="1">
        <v>1276</v>
      </c>
      <c r="J9" s="1">
        <v>8659</v>
      </c>
      <c r="K9" s="2">
        <v>12250</v>
      </c>
      <c r="L9" s="2">
        <f t="shared" si="0"/>
        <v>41.471301535974128</v>
      </c>
      <c r="M9" s="10" t="s">
        <v>20</v>
      </c>
      <c r="N9" s="10" t="s">
        <v>61</v>
      </c>
      <c r="O9" s="1">
        <v>42</v>
      </c>
      <c r="P9" s="1">
        <v>27242</v>
      </c>
      <c r="Q9" s="14">
        <v>39750</v>
      </c>
      <c r="R9" s="3">
        <f t="shared" si="1"/>
        <v>45.914396887159533</v>
      </c>
    </row>
    <row r="10" spans="7:18" ht="19.5" x14ac:dyDescent="0.5">
      <c r="G10" s="9" t="s">
        <v>3</v>
      </c>
      <c r="H10" s="10" t="s">
        <v>43</v>
      </c>
      <c r="I10" s="1">
        <v>1168</v>
      </c>
      <c r="J10" s="1">
        <v>16428</v>
      </c>
      <c r="K10" s="2">
        <v>17000</v>
      </c>
      <c r="L10" s="2">
        <f t="shared" si="0"/>
        <v>3.4818602386169952</v>
      </c>
      <c r="M10" s="10" t="s">
        <v>21</v>
      </c>
      <c r="N10" s="10" t="s">
        <v>62</v>
      </c>
      <c r="O10" s="1">
        <v>41</v>
      </c>
      <c r="P10" s="1">
        <v>20641</v>
      </c>
      <c r="Q10" s="14">
        <v>30410</v>
      </c>
      <c r="R10" s="3">
        <f t="shared" si="1"/>
        <v>47.328133326873697</v>
      </c>
    </row>
    <row r="11" spans="7:18" ht="19.5" x14ac:dyDescent="0.5">
      <c r="G11" s="9" t="s">
        <v>4</v>
      </c>
      <c r="H11" s="10" t="s">
        <v>46</v>
      </c>
      <c r="I11" s="1">
        <v>763</v>
      </c>
      <c r="J11" s="1">
        <v>12237</v>
      </c>
      <c r="K11" s="2">
        <v>20590</v>
      </c>
      <c r="L11" s="2">
        <f t="shared" si="0"/>
        <v>68.260194492114081</v>
      </c>
      <c r="M11" s="10" t="s">
        <v>22</v>
      </c>
      <c r="N11" s="10" t="s">
        <v>63</v>
      </c>
      <c r="O11" s="1">
        <v>40</v>
      </c>
      <c r="P11" s="1">
        <v>1267</v>
      </c>
      <c r="Q11" s="14">
        <v>2310</v>
      </c>
      <c r="R11" s="3">
        <f t="shared" si="1"/>
        <v>82.320441988950279</v>
      </c>
    </row>
    <row r="12" spans="7:18" ht="19.5" x14ac:dyDescent="0.5">
      <c r="G12" s="9" t="s">
        <v>5</v>
      </c>
      <c r="H12" s="10" t="s">
        <v>47</v>
      </c>
      <c r="I12" s="1">
        <v>627</v>
      </c>
      <c r="J12" s="1">
        <v>10900</v>
      </c>
      <c r="K12" s="2">
        <v>17620</v>
      </c>
      <c r="L12" s="2">
        <f t="shared" si="0"/>
        <v>61.651376146788991</v>
      </c>
      <c r="M12" s="10" t="s">
        <v>23</v>
      </c>
      <c r="N12" s="10" t="s">
        <v>64</v>
      </c>
      <c r="O12" s="1">
        <v>32</v>
      </c>
      <c r="P12" s="1">
        <v>18417</v>
      </c>
      <c r="Q12" s="14">
        <v>25870</v>
      </c>
      <c r="R12" s="3">
        <f t="shared" si="1"/>
        <v>40.468045827224849</v>
      </c>
    </row>
    <row r="13" spans="7:18" ht="19.5" x14ac:dyDescent="0.5">
      <c r="G13" s="9" t="s">
        <v>6</v>
      </c>
      <c r="H13" s="10" t="s">
        <v>48</v>
      </c>
      <c r="I13" s="1">
        <v>305</v>
      </c>
      <c r="J13" s="1">
        <v>14937</v>
      </c>
      <c r="K13" s="2">
        <v>23350</v>
      </c>
      <c r="L13" s="2">
        <f t="shared" si="0"/>
        <v>56.323224208341699</v>
      </c>
      <c r="M13" s="10" t="s">
        <v>24</v>
      </c>
      <c r="N13" s="10" t="s">
        <v>65</v>
      </c>
      <c r="O13" s="1">
        <v>23</v>
      </c>
      <c r="P13" s="1">
        <v>8795</v>
      </c>
      <c r="Q13" s="14">
        <v>10862</v>
      </c>
      <c r="R13" s="3">
        <f t="shared" si="1"/>
        <v>23.50198976691302</v>
      </c>
    </row>
    <row r="14" spans="7:18" ht="19.5" x14ac:dyDescent="0.5">
      <c r="G14" s="9" t="s">
        <v>7</v>
      </c>
      <c r="H14" s="10" t="s">
        <v>49</v>
      </c>
      <c r="I14" s="1">
        <v>244</v>
      </c>
      <c r="J14" s="1">
        <v>10664</v>
      </c>
      <c r="K14" s="2">
        <v>17880</v>
      </c>
      <c r="L14" s="2">
        <f t="shared" si="0"/>
        <v>67.66691672918229</v>
      </c>
      <c r="M14" s="10" t="s">
        <v>25</v>
      </c>
      <c r="N14" s="10" t="s">
        <v>66</v>
      </c>
      <c r="O14" s="1">
        <v>16</v>
      </c>
      <c r="P14" s="1">
        <v>11374</v>
      </c>
      <c r="Q14" s="14">
        <v>21300</v>
      </c>
      <c r="R14" s="3">
        <f t="shared" si="1"/>
        <v>87.269210480042204</v>
      </c>
    </row>
    <row r="15" spans="7:18" ht="19.5" x14ac:dyDescent="0.5">
      <c r="G15" s="9" t="s">
        <v>8</v>
      </c>
      <c r="H15" s="10" t="s">
        <v>50</v>
      </c>
      <c r="I15" s="1">
        <v>237</v>
      </c>
      <c r="J15" s="1">
        <v>14427</v>
      </c>
      <c r="K15" s="2">
        <v>16350</v>
      </c>
      <c r="L15" s="2">
        <f t="shared" si="0"/>
        <v>13.329174464545643</v>
      </c>
      <c r="M15" s="10" t="s">
        <v>26</v>
      </c>
      <c r="N15" s="10" t="s">
        <v>67</v>
      </c>
      <c r="O15" s="1">
        <v>12</v>
      </c>
      <c r="P15" s="1">
        <v>10213</v>
      </c>
      <c r="Q15" s="14">
        <v>14528</v>
      </c>
      <c r="R15" s="3">
        <f t="shared" si="1"/>
        <v>42.250073435817093</v>
      </c>
    </row>
    <row r="16" spans="7:18" ht="19.5" x14ac:dyDescent="0.5">
      <c r="G16" s="9" t="s">
        <v>9</v>
      </c>
      <c r="H16" s="10" t="s">
        <v>51</v>
      </c>
      <c r="I16" s="1">
        <v>208</v>
      </c>
      <c r="J16" s="1">
        <v>8507</v>
      </c>
      <c r="K16" s="2">
        <v>19870</v>
      </c>
      <c r="L16" s="2">
        <f t="shared" si="0"/>
        <v>133.57235218055717</v>
      </c>
      <c r="M16" s="10" t="s">
        <v>27</v>
      </c>
      <c r="N16" s="10" t="s">
        <v>68</v>
      </c>
      <c r="O16" s="1">
        <v>9</v>
      </c>
      <c r="P16" s="1">
        <v>69428</v>
      </c>
      <c r="Q16" s="14">
        <v>78900</v>
      </c>
      <c r="R16" s="3">
        <f t="shared" si="1"/>
        <v>13.642910641239846</v>
      </c>
    </row>
    <row r="17" spans="7:18" ht="19.5" x14ac:dyDescent="0.5">
      <c r="G17" s="9" t="s">
        <v>10</v>
      </c>
      <c r="H17" s="10" t="s">
        <v>52</v>
      </c>
      <c r="I17" s="1">
        <v>143</v>
      </c>
      <c r="J17" s="1">
        <v>27783</v>
      </c>
      <c r="K17" s="2">
        <v>31450</v>
      </c>
      <c r="L17" s="2">
        <f t="shared" si="0"/>
        <v>13.198718640895512</v>
      </c>
      <c r="M17" s="10" t="s">
        <v>28</v>
      </c>
      <c r="N17" s="10" t="s">
        <v>69</v>
      </c>
      <c r="O17" s="1">
        <v>9</v>
      </c>
      <c r="P17" s="1">
        <v>13634</v>
      </c>
      <c r="Q17" s="14">
        <v>23980</v>
      </c>
      <c r="R17" s="3">
        <f>100*(Q17-P17)/P17</f>
        <v>75.883819862109434</v>
      </c>
    </row>
    <row r="18" spans="7:18" ht="19.5" x14ac:dyDescent="0.5">
      <c r="G18" s="9" t="s">
        <v>11</v>
      </c>
      <c r="H18" s="10" t="s">
        <v>53</v>
      </c>
      <c r="I18" s="1">
        <v>117</v>
      </c>
      <c r="J18" s="1">
        <v>14689</v>
      </c>
      <c r="K18" s="2">
        <v>25940</v>
      </c>
      <c r="L18" s="2">
        <f t="shared" si="0"/>
        <v>76.594730750902031</v>
      </c>
      <c r="M18" s="10" t="s">
        <v>29</v>
      </c>
      <c r="N18" s="10" t="s">
        <v>70</v>
      </c>
      <c r="O18" s="1">
        <v>8</v>
      </c>
      <c r="P18" s="1">
        <v>33067</v>
      </c>
      <c r="Q18" s="14">
        <v>39950</v>
      </c>
      <c r="R18" s="3">
        <f t="shared" si="1"/>
        <v>20.815314361750385</v>
      </c>
    </row>
    <row r="19" spans="7:18" ht="19.5" x14ac:dyDescent="0.5">
      <c r="G19" s="9" t="s">
        <v>12</v>
      </c>
      <c r="H19" s="10" t="s">
        <v>54</v>
      </c>
      <c r="I19" s="1">
        <v>116</v>
      </c>
      <c r="J19" s="1">
        <v>20247</v>
      </c>
      <c r="K19" s="2">
        <v>30910</v>
      </c>
      <c r="L19" s="2">
        <f t="shared" si="0"/>
        <v>52.664592285276832</v>
      </c>
      <c r="M19" s="10" t="s">
        <v>30</v>
      </c>
      <c r="N19" s="10" t="s">
        <v>71</v>
      </c>
      <c r="O19" s="1">
        <v>5</v>
      </c>
      <c r="P19" s="1">
        <v>72813</v>
      </c>
      <c r="Q19" s="14">
        <v>120428</v>
      </c>
      <c r="R19" s="3">
        <f t="shared" si="1"/>
        <v>65.39354236194086</v>
      </c>
    </row>
    <row r="20" spans="7:18" ht="19.5" x14ac:dyDescent="0.5">
      <c r="G20" s="9" t="s">
        <v>13</v>
      </c>
      <c r="H20" s="10" t="s">
        <v>57</v>
      </c>
      <c r="I20" s="1">
        <v>107</v>
      </c>
      <c r="J20" s="1">
        <v>12056</v>
      </c>
      <c r="K20" s="2">
        <v>15850</v>
      </c>
      <c r="L20" s="2">
        <f t="shared" si="0"/>
        <v>31.469807564698076</v>
      </c>
      <c r="M20" s="10" t="s">
        <v>31</v>
      </c>
      <c r="N20" s="10" t="s">
        <v>72</v>
      </c>
      <c r="O20" s="1">
        <v>4</v>
      </c>
      <c r="P20" s="1">
        <v>76544</v>
      </c>
      <c r="Q20" s="14">
        <v>106444</v>
      </c>
      <c r="R20" s="3">
        <f t="shared" si="1"/>
        <v>39.0625</v>
      </c>
    </row>
    <row r="21" spans="7:18" ht="19.5" x14ac:dyDescent="0.5">
      <c r="G21" s="9" t="s">
        <v>14</v>
      </c>
      <c r="H21" s="10" t="s">
        <v>55</v>
      </c>
      <c r="I21" s="1">
        <v>80</v>
      </c>
      <c r="J21" s="1">
        <v>29353</v>
      </c>
      <c r="K21" s="2">
        <v>29730</v>
      </c>
      <c r="L21" s="2">
        <f t="shared" si="0"/>
        <v>1.2843661635948624</v>
      </c>
      <c r="M21" s="10" t="s">
        <v>32</v>
      </c>
      <c r="N21" s="10" t="s">
        <v>73</v>
      </c>
      <c r="O21" s="1">
        <v>3</v>
      </c>
      <c r="P21" s="1">
        <v>6807</v>
      </c>
      <c r="Q21" s="14">
        <v>10830</v>
      </c>
      <c r="R21" s="3">
        <f t="shared" si="1"/>
        <v>59.100925517849269</v>
      </c>
    </row>
    <row r="22" spans="7:18" ht="19.5" x14ac:dyDescent="0.5">
      <c r="G22" s="9" t="s">
        <v>15</v>
      </c>
      <c r="H22" s="10" t="s">
        <v>44</v>
      </c>
      <c r="I22" s="1">
        <v>61</v>
      </c>
      <c r="J22" s="1">
        <v>587</v>
      </c>
      <c r="K22" s="2">
        <v>2910</v>
      </c>
      <c r="L22" s="2">
        <f t="shared" si="0"/>
        <v>395.74105621805791</v>
      </c>
      <c r="M22" s="10" t="s">
        <v>33</v>
      </c>
      <c r="N22" s="10" t="s">
        <v>74</v>
      </c>
      <c r="O22" s="1">
        <v>3</v>
      </c>
      <c r="P22" s="1">
        <v>33821</v>
      </c>
      <c r="Q22" s="14">
        <v>51920</v>
      </c>
      <c r="R22" s="3">
        <f t="shared" si="1"/>
        <v>53.514088879690135</v>
      </c>
    </row>
    <row r="23" spans="7:18" ht="19.5" x14ac:dyDescent="0.5">
      <c r="G23" s="9" t="s">
        <v>16</v>
      </c>
      <c r="H23" s="10" t="s">
        <v>45</v>
      </c>
      <c r="I23" s="1">
        <v>49</v>
      </c>
      <c r="J23" s="1">
        <v>69152</v>
      </c>
      <c r="K23" s="2">
        <v>97613</v>
      </c>
      <c r="L23" s="2">
        <f t="shared" si="0"/>
        <v>41.157161036557149</v>
      </c>
      <c r="M23" s="10" t="s">
        <v>34</v>
      </c>
      <c r="N23" s="10" t="s">
        <v>56</v>
      </c>
      <c r="O23" s="1">
        <v>1</v>
      </c>
      <c r="P23" s="1">
        <v>37241</v>
      </c>
      <c r="Q23" s="14">
        <v>39700</v>
      </c>
      <c r="R23" s="3">
        <f t="shared" si="1"/>
        <v>6.6029376225128216</v>
      </c>
    </row>
    <row r="24" spans="7:18" ht="21.75" thickBot="1" x14ac:dyDescent="0.6">
      <c r="G24" s="11" t="s">
        <v>17</v>
      </c>
      <c r="H24" s="12" t="s">
        <v>58</v>
      </c>
      <c r="I24" s="4">
        <v>49</v>
      </c>
      <c r="J24" s="1">
        <v>12951</v>
      </c>
      <c r="K24" s="5">
        <v>12390</v>
      </c>
      <c r="L24" s="2">
        <f t="shared" si="0"/>
        <v>-4.3317118369237892</v>
      </c>
      <c r="M24" s="35" t="s">
        <v>75</v>
      </c>
      <c r="N24" s="35"/>
      <c r="O24" s="35"/>
      <c r="P24" s="31"/>
      <c r="Q24" s="33"/>
      <c r="R24" s="32"/>
    </row>
    <row r="26" spans="7:18" ht="15.75" thickBot="1" x14ac:dyDescent="0.3"/>
    <row r="27" spans="7:18" ht="19.5" x14ac:dyDescent="0.5">
      <c r="H27" s="6" t="s">
        <v>39</v>
      </c>
      <c r="I27" s="7" t="s">
        <v>35</v>
      </c>
      <c r="J27" s="7" t="s">
        <v>38</v>
      </c>
      <c r="K27" s="7" t="s">
        <v>37</v>
      </c>
      <c r="L27" s="7" t="s">
        <v>36</v>
      </c>
      <c r="M27" s="7" t="s">
        <v>39</v>
      </c>
      <c r="N27" s="7" t="s">
        <v>35</v>
      </c>
      <c r="O27" s="7" t="s">
        <v>38</v>
      </c>
      <c r="P27" s="7" t="s">
        <v>37</v>
      </c>
      <c r="Q27" s="8" t="s">
        <v>36</v>
      </c>
    </row>
    <row r="28" spans="7:18" ht="19.5" x14ac:dyDescent="0.5">
      <c r="H28" s="9" t="s">
        <v>0</v>
      </c>
      <c r="I28" s="10" t="s">
        <v>40</v>
      </c>
      <c r="J28" s="1">
        <v>1788</v>
      </c>
      <c r="K28" s="2">
        <v>2790</v>
      </c>
      <c r="L28" s="2">
        <f>K28*J28</f>
        <v>4988520</v>
      </c>
      <c r="M28" s="10" t="s">
        <v>18</v>
      </c>
      <c r="N28" s="10" t="s">
        <v>59</v>
      </c>
      <c r="O28" s="1">
        <v>43</v>
      </c>
      <c r="P28" s="14">
        <v>26960</v>
      </c>
      <c r="Q28" s="3">
        <f>P28*O28</f>
        <v>1159280</v>
      </c>
    </row>
    <row r="29" spans="7:18" ht="19.5" x14ac:dyDescent="0.5">
      <c r="H29" s="9" t="s">
        <v>1</v>
      </c>
      <c r="I29" s="10" t="s">
        <v>41</v>
      </c>
      <c r="J29" s="1">
        <v>1400</v>
      </c>
      <c r="K29" s="2">
        <v>2860</v>
      </c>
      <c r="L29" s="2">
        <f t="shared" ref="L29:L45" si="2">K29*J29</f>
        <v>4004000</v>
      </c>
      <c r="M29" s="10" t="s">
        <v>19</v>
      </c>
      <c r="N29" s="10" t="s">
        <v>60</v>
      </c>
      <c r="O29" s="1">
        <v>16</v>
      </c>
      <c r="P29" s="14">
        <v>12460</v>
      </c>
      <c r="Q29" s="3">
        <f t="shared" ref="Q29:Q44" si="3">P29*O29</f>
        <v>199360</v>
      </c>
    </row>
    <row r="30" spans="7:18" ht="19.5" x14ac:dyDescent="0.5">
      <c r="H30" s="9" t="s">
        <v>2</v>
      </c>
      <c r="I30" s="10" t="s">
        <v>42</v>
      </c>
      <c r="J30" s="1">
        <v>1260</v>
      </c>
      <c r="K30" s="2">
        <v>15110</v>
      </c>
      <c r="L30" s="2">
        <f t="shared" si="2"/>
        <v>19038600</v>
      </c>
      <c r="M30" s="10" t="s">
        <v>20</v>
      </c>
      <c r="N30" s="10" t="s">
        <v>61</v>
      </c>
      <c r="O30" s="1">
        <v>41</v>
      </c>
      <c r="P30" s="14">
        <v>46750</v>
      </c>
      <c r="Q30" s="3">
        <f t="shared" si="3"/>
        <v>1916750</v>
      </c>
    </row>
    <row r="31" spans="7:18" ht="19.5" x14ac:dyDescent="0.5">
      <c r="H31" s="9" t="s">
        <v>3</v>
      </c>
      <c r="I31" s="10" t="s">
        <v>43</v>
      </c>
      <c r="J31" s="1">
        <v>1146</v>
      </c>
      <c r="K31" s="2">
        <v>22590</v>
      </c>
      <c r="L31" s="2">
        <f t="shared" si="2"/>
        <v>25888140</v>
      </c>
      <c r="M31" s="10" t="s">
        <v>21</v>
      </c>
      <c r="N31" s="10" t="s">
        <v>62</v>
      </c>
      <c r="O31" s="1">
        <v>15</v>
      </c>
      <c r="P31" s="14">
        <v>40050</v>
      </c>
      <c r="Q31" s="3">
        <f t="shared" si="3"/>
        <v>600750</v>
      </c>
    </row>
    <row r="32" spans="7:18" ht="19.5" x14ac:dyDescent="0.5">
      <c r="H32" s="9" t="s">
        <v>4</v>
      </c>
      <c r="I32" s="10" t="s">
        <v>46</v>
      </c>
      <c r="J32" s="1">
        <v>575</v>
      </c>
      <c r="K32" s="2">
        <v>27770</v>
      </c>
      <c r="L32" s="2">
        <f t="shared" si="2"/>
        <v>15967750</v>
      </c>
      <c r="M32" s="10" t="s">
        <v>22</v>
      </c>
      <c r="N32" s="10" t="s">
        <v>63</v>
      </c>
      <c r="O32" s="1">
        <v>39</v>
      </c>
      <c r="P32" s="14">
        <v>2920</v>
      </c>
      <c r="Q32" s="3">
        <f t="shared" si="3"/>
        <v>113880</v>
      </c>
    </row>
    <row r="33" spans="8:17" ht="19.5" x14ac:dyDescent="0.5">
      <c r="H33" s="9" t="s">
        <v>5</v>
      </c>
      <c r="I33" s="10" t="s">
        <v>47</v>
      </c>
      <c r="J33" s="1">
        <v>615</v>
      </c>
      <c r="K33" s="2">
        <v>22400</v>
      </c>
      <c r="L33" s="2">
        <f t="shared" si="2"/>
        <v>13776000</v>
      </c>
      <c r="M33" s="10" t="s">
        <v>23</v>
      </c>
      <c r="N33" s="10" t="s">
        <v>64</v>
      </c>
      <c r="O33" s="1">
        <v>31</v>
      </c>
      <c r="P33" s="14">
        <v>26490</v>
      </c>
      <c r="Q33" s="3">
        <f t="shared" si="3"/>
        <v>821190</v>
      </c>
    </row>
    <row r="34" spans="8:17" ht="19.5" x14ac:dyDescent="0.5">
      <c r="H34" s="9" t="s">
        <v>6</v>
      </c>
      <c r="I34" s="10" t="s">
        <v>48</v>
      </c>
      <c r="J34" s="1">
        <v>299</v>
      </c>
      <c r="K34" s="2">
        <v>24930</v>
      </c>
      <c r="L34" s="2">
        <f t="shared" si="2"/>
        <v>7454070</v>
      </c>
      <c r="M34" s="10" t="s">
        <v>24</v>
      </c>
      <c r="N34" s="10" t="s">
        <v>65</v>
      </c>
      <c r="O34" s="1">
        <v>22</v>
      </c>
      <c r="P34" s="14">
        <v>10990</v>
      </c>
      <c r="Q34" s="3">
        <f t="shared" si="3"/>
        <v>241780</v>
      </c>
    </row>
    <row r="35" spans="8:17" ht="19.5" x14ac:dyDescent="0.5">
      <c r="H35" s="9" t="s">
        <v>7</v>
      </c>
      <c r="I35" s="10" t="s">
        <v>49</v>
      </c>
      <c r="J35" s="1">
        <v>239</v>
      </c>
      <c r="K35" s="2">
        <v>17880</v>
      </c>
      <c r="L35" s="2">
        <f t="shared" si="2"/>
        <v>4273320</v>
      </c>
      <c r="M35" s="10" t="s">
        <v>25</v>
      </c>
      <c r="N35" s="10" t="s">
        <v>66</v>
      </c>
      <c r="O35" s="1">
        <v>16</v>
      </c>
      <c r="P35" s="14">
        <v>18930</v>
      </c>
      <c r="Q35" s="3">
        <f t="shared" si="3"/>
        <v>302880</v>
      </c>
    </row>
    <row r="36" spans="8:17" ht="19.5" x14ac:dyDescent="0.5">
      <c r="H36" s="9" t="s">
        <v>8</v>
      </c>
      <c r="I36" s="10" t="s">
        <v>50</v>
      </c>
      <c r="J36" s="1">
        <v>181</v>
      </c>
      <c r="K36" s="2">
        <v>16350</v>
      </c>
      <c r="L36" s="2">
        <f t="shared" si="2"/>
        <v>2959350</v>
      </c>
      <c r="M36" s="10" t="s">
        <v>26</v>
      </c>
      <c r="N36" s="10" t="s">
        <v>67</v>
      </c>
      <c r="O36" s="1">
        <v>12</v>
      </c>
      <c r="P36" s="14">
        <v>12110</v>
      </c>
      <c r="Q36" s="3">
        <f t="shared" si="3"/>
        <v>145320</v>
      </c>
    </row>
    <row r="37" spans="8:17" ht="19.5" x14ac:dyDescent="0.5">
      <c r="H37" s="9" t="s">
        <v>9</v>
      </c>
      <c r="I37" s="10" t="s">
        <v>51</v>
      </c>
      <c r="J37" s="1">
        <v>203</v>
      </c>
      <c r="K37" s="2">
        <v>25330</v>
      </c>
      <c r="L37" s="2">
        <f t="shared" si="2"/>
        <v>5141990</v>
      </c>
      <c r="M37" s="10" t="s">
        <v>27</v>
      </c>
      <c r="N37" s="10" t="s">
        <v>68</v>
      </c>
      <c r="O37" s="1">
        <v>9</v>
      </c>
      <c r="P37" s="14">
        <v>71460</v>
      </c>
      <c r="Q37" s="3">
        <f t="shared" si="3"/>
        <v>643140</v>
      </c>
    </row>
    <row r="38" spans="8:17" ht="19.5" x14ac:dyDescent="0.5">
      <c r="H38" s="9" t="s">
        <v>10</v>
      </c>
      <c r="I38" s="10" t="s">
        <v>52</v>
      </c>
      <c r="J38" s="1">
        <v>137</v>
      </c>
      <c r="K38" s="2">
        <v>38440</v>
      </c>
      <c r="L38" s="2">
        <f t="shared" si="2"/>
        <v>5266280</v>
      </c>
      <c r="M38" s="10" t="s">
        <v>28</v>
      </c>
      <c r="N38" s="10" t="s">
        <v>69</v>
      </c>
      <c r="O38" s="1">
        <v>8</v>
      </c>
      <c r="P38" s="14">
        <v>25920</v>
      </c>
      <c r="Q38" s="3">
        <f t="shared" si="3"/>
        <v>207360</v>
      </c>
    </row>
    <row r="39" spans="8:17" ht="19.5" x14ac:dyDescent="0.5">
      <c r="H39" s="9" t="s">
        <v>11</v>
      </c>
      <c r="I39" s="10" t="s">
        <v>53</v>
      </c>
      <c r="J39" s="1">
        <v>114</v>
      </c>
      <c r="K39" s="2">
        <v>34520</v>
      </c>
      <c r="L39" s="2">
        <f t="shared" si="2"/>
        <v>3935280</v>
      </c>
      <c r="M39" s="10" t="s">
        <v>29</v>
      </c>
      <c r="N39" s="10" t="s">
        <v>70</v>
      </c>
      <c r="O39" s="1">
        <v>8</v>
      </c>
      <c r="P39" s="14">
        <v>36940</v>
      </c>
      <c r="Q39" s="3">
        <f t="shared" si="3"/>
        <v>295520</v>
      </c>
    </row>
    <row r="40" spans="8:17" ht="19.5" x14ac:dyDescent="0.5">
      <c r="H40" s="9" t="s">
        <v>12</v>
      </c>
      <c r="I40" s="10" t="s">
        <v>54</v>
      </c>
      <c r="J40" s="1">
        <v>114</v>
      </c>
      <c r="K40" s="2">
        <v>34580</v>
      </c>
      <c r="L40" s="2">
        <f t="shared" si="2"/>
        <v>3942120</v>
      </c>
      <c r="M40" s="10" t="s">
        <v>30</v>
      </c>
      <c r="N40" s="10" t="s">
        <v>71</v>
      </c>
      <c r="O40" s="1">
        <v>4</v>
      </c>
      <c r="P40" s="14">
        <v>153757</v>
      </c>
      <c r="Q40" s="3">
        <f t="shared" si="3"/>
        <v>615028</v>
      </c>
    </row>
    <row r="41" spans="8:17" ht="19.5" x14ac:dyDescent="0.5">
      <c r="H41" s="9" t="s">
        <v>13</v>
      </c>
      <c r="I41" s="10" t="s">
        <v>57</v>
      </c>
      <c r="J41" s="1">
        <v>104</v>
      </c>
      <c r="K41" s="2">
        <v>19180</v>
      </c>
      <c r="L41" s="2">
        <f t="shared" si="2"/>
        <v>1994720</v>
      </c>
      <c r="M41" s="10" t="s">
        <v>31</v>
      </c>
      <c r="N41" s="10" t="s">
        <v>72</v>
      </c>
      <c r="O41" s="1">
        <v>4</v>
      </c>
      <c r="P41" s="14">
        <v>132328</v>
      </c>
      <c r="Q41" s="3">
        <f t="shared" si="3"/>
        <v>529312</v>
      </c>
    </row>
    <row r="42" spans="8:17" ht="19.5" x14ac:dyDescent="0.5">
      <c r="H42" s="9" t="s">
        <v>14</v>
      </c>
      <c r="I42" s="10" t="s">
        <v>55</v>
      </c>
      <c r="J42" s="1">
        <v>78</v>
      </c>
      <c r="K42" s="2">
        <v>39800</v>
      </c>
      <c r="L42" s="2">
        <f t="shared" si="2"/>
        <v>3104400</v>
      </c>
      <c r="M42" s="10" t="s">
        <v>32</v>
      </c>
      <c r="N42" s="10" t="s">
        <v>73</v>
      </c>
      <c r="O42" s="1">
        <v>3</v>
      </c>
      <c r="P42" s="14">
        <v>11510</v>
      </c>
      <c r="Q42" s="3">
        <f t="shared" si="3"/>
        <v>34530</v>
      </c>
    </row>
    <row r="43" spans="8:17" ht="19.5" x14ac:dyDescent="0.5">
      <c r="H43" s="9" t="s">
        <v>15</v>
      </c>
      <c r="I43" s="10" t="s">
        <v>44</v>
      </c>
      <c r="J43" s="1">
        <v>47</v>
      </c>
      <c r="K43" s="2">
        <v>3980</v>
      </c>
      <c r="L43" s="2">
        <f t="shared" si="2"/>
        <v>187060</v>
      </c>
      <c r="M43" s="10" t="s">
        <v>33</v>
      </c>
      <c r="N43" s="10" t="s">
        <v>74</v>
      </c>
      <c r="O43" s="1">
        <v>3</v>
      </c>
      <c r="P43" s="14">
        <v>55260</v>
      </c>
      <c r="Q43" s="3">
        <f t="shared" si="3"/>
        <v>165780</v>
      </c>
    </row>
    <row r="44" spans="8:17" ht="19.5" x14ac:dyDescent="0.5">
      <c r="H44" s="9" t="s">
        <v>16</v>
      </c>
      <c r="I44" s="10" t="s">
        <v>45</v>
      </c>
      <c r="J44" s="1">
        <v>47</v>
      </c>
      <c r="K44" s="2">
        <v>105772</v>
      </c>
      <c r="L44" s="2">
        <f t="shared" si="2"/>
        <v>4971284</v>
      </c>
      <c r="M44" s="10" t="s">
        <v>34</v>
      </c>
      <c r="N44" s="10" t="s">
        <v>56</v>
      </c>
      <c r="O44" s="1">
        <v>1</v>
      </c>
      <c r="P44" s="14">
        <v>38030</v>
      </c>
      <c r="Q44" s="3">
        <f t="shared" si="3"/>
        <v>38030</v>
      </c>
    </row>
    <row r="45" spans="8:17" ht="21.75" thickBot="1" x14ac:dyDescent="0.6">
      <c r="H45" s="11" t="s">
        <v>17</v>
      </c>
      <c r="I45" s="12" t="s">
        <v>58</v>
      </c>
      <c r="J45" s="4">
        <v>47</v>
      </c>
      <c r="K45" s="5">
        <v>15742</v>
      </c>
      <c r="L45" s="5">
        <f t="shared" si="2"/>
        <v>739874</v>
      </c>
      <c r="M45" s="36" t="s">
        <v>75</v>
      </c>
      <c r="N45" s="37"/>
      <c r="O45" s="38"/>
      <c r="P45" s="33">
        <f>SUM(Q28:Q44,L28:L45)</f>
        <v>135662648</v>
      </c>
      <c r="Q45" s="34"/>
    </row>
  </sheetData>
  <mergeCells count="4">
    <mergeCell ref="M24:O24"/>
    <mergeCell ref="P24:R24"/>
    <mergeCell ref="M45:O45"/>
    <mergeCell ref="P45:Q4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14"/>
  <sheetViews>
    <sheetView rightToLeft="1" workbookViewId="0">
      <selection activeCell="A6" sqref="A6:G14"/>
    </sheetView>
  </sheetViews>
  <sheetFormatPr defaultRowHeight="15" x14ac:dyDescent="0.25"/>
  <cols>
    <col min="1" max="1" width="28.85546875" bestFit="1" customWidth="1"/>
    <col min="2" max="2" width="16.42578125" bestFit="1" customWidth="1"/>
    <col min="3" max="3" width="14.42578125" customWidth="1"/>
    <col min="4" max="4" width="19.7109375" bestFit="1" customWidth="1"/>
    <col min="5" max="5" width="23.140625" bestFit="1" customWidth="1"/>
    <col min="6" max="6" width="26.7109375" bestFit="1" customWidth="1"/>
    <col min="7" max="7" width="18.28515625" bestFit="1" customWidth="1"/>
    <col min="8" max="8" width="11" bestFit="1" customWidth="1"/>
  </cols>
  <sheetData>
    <row r="6" spans="1:8" ht="24.75" x14ac:dyDescent="0.65">
      <c r="A6" s="25" t="s">
        <v>101</v>
      </c>
      <c r="B6" s="25" t="s">
        <v>98</v>
      </c>
      <c r="C6" s="25" t="s">
        <v>99</v>
      </c>
      <c r="D6" s="25" t="s">
        <v>125</v>
      </c>
      <c r="E6" s="25" t="s">
        <v>127</v>
      </c>
      <c r="F6" s="25" t="s">
        <v>126</v>
      </c>
      <c r="G6" s="29" t="s">
        <v>129</v>
      </c>
      <c r="H6" s="24" t="s">
        <v>128</v>
      </c>
    </row>
    <row r="7" spans="1:8" ht="24.75" x14ac:dyDescent="0.65">
      <c r="A7" s="25" t="s">
        <v>102</v>
      </c>
      <c r="B7" s="25" t="s">
        <v>100</v>
      </c>
      <c r="C7" s="26" t="s">
        <v>117</v>
      </c>
      <c r="D7" s="25">
        <v>12000</v>
      </c>
      <c r="E7" s="27">
        <v>9732000</v>
      </c>
      <c r="F7" s="28">
        <f t="shared" ref="F7:F14" si="0">100*(H7-D7)/D7</f>
        <v>220.50833333333333</v>
      </c>
      <c r="G7" s="27">
        <f>F7*E7/100</f>
        <v>21459871</v>
      </c>
      <c r="H7" s="24">
        <v>38461</v>
      </c>
    </row>
    <row r="8" spans="1:8" ht="24.75" x14ac:dyDescent="0.65">
      <c r="A8" s="25" t="s">
        <v>103</v>
      </c>
      <c r="B8" s="25" t="s">
        <v>104</v>
      </c>
      <c r="C8" s="26" t="s">
        <v>118</v>
      </c>
      <c r="D8" s="25">
        <v>8600</v>
      </c>
      <c r="E8" s="27">
        <v>31269600</v>
      </c>
      <c r="F8" s="28">
        <f t="shared" si="0"/>
        <v>293.95348837209303</v>
      </c>
      <c r="G8" s="27">
        <f t="shared" ref="G8:G14" si="1">F8*E8/100</f>
        <v>91918080</v>
      </c>
      <c r="H8" s="24">
        <v>33880</v>
      </c>
    </row>
    <row r="9" spans="1:8" ht="24.75" x14ac:dyDescent="0.65">
      <c r="A9" s="25" t="s">
        <v>105</v>
      </c>
      <c r="B9" s="25" t="s">
        <v>106</v>
      </c>
      <c r="C9" s="26" t="s">
        <v>119</v>
      </c>
      <c r="D9" s="25">
        <v>12507</v>
      </c>
      <c r="E9" s="27">
        <v>175098</v>
      </c>
      <c r="F9" s="28">
        <f t="shared" si="0"/>
        <v>13.816262892780044</v>
      </c>
      <c r="G9" s="27">
        <f t="shared" si="1"/>
        <v>24192</v>
      </c>
      <c r="H9" s="24">
        <v>14235</v>
      </c>
    </row>
    <row r="10" spans="1:8" ht="24.75" x14ac:dyDescent="0.65">
      <c r="A10" s="25" t="s">
        <v>107</v>
      </c>
      <c r="B10" s="25" t="s">
        <v>108</v>
      </c>
      <c r="C10" s="26" t="s">
        <v>120</v>
      </c>
      <c r="D10" s="25">
        <v>40353</v>
      </c>
      <c r="E10" s="27">
        <v>564942</v>
      </c>
      <c r="F10" s="28">
        <f t="shared" si="0"/>
        <v>21.864545386960078</v>
      </c>
      <c r="G10" s="27">
        <f t="shared" si="1"/>
        <v>123522</v>
      </c>
      <c r="H10" s="24">
        <v>49176</v>
      </c>
    </row>
    <row r="11" spans="1:8" ht="24.75" x14ac:dyDescent="0.65">
      <c r="A11" s="25" t="s">
        <v>109</v>
      </c>
      <c r="B11" s="25" t="s">
        <v>110</v>
      </c>
      <c r="C11" s="26" t="s">
        <v>121</v>
      </c>
      <c r="D11" s="25">
        <v>65119</v>
      </c>
      <c r="E11" s="27">
        <v>651190</v>
      </c>
      <c r="F11" s="28">
        <f t="shared" si="0"/>
        <v>59.044211366882166</v>
      </c>
      <c r="G11" s="27">
        <f t="shared" si="1"/>
        <v>384490</v>
      </c>
      <c r="H11" s="24">
        <v>103568</v>
      </c>
    </row>
    <row r="12" spans="1:8" ht="24.75" x14ac:dyDescent="0.65">
      <c r="A12" s="25" t="s">
        <v>111</v>
      </c>
      <c r="B12" s="25" t="s">
        <v>112</v>
      </c>
      <c r="C12" s="26" t="s">
        <v>122</v>
      </c>
      <c r="D12" s="25">
        <v>4100</v>
      </c>
      <c r="E12" s="27">
        <v>945000</v>
      </c>
      <c r="F12" s="28">
        <f t="shared" si="0"/>
        <v>20.756097560975611</v>
      </c>
      <c r="G12" s="27">
        <f t="shared" si="1"/>
        <v>196145.12195121951</v>
      </c>
      <c r="H12" s="24">
        <v>4951</v>
      </c>
    </row>
    <row r="13" spans="1:8" ht="24.75" x14ac:dyDescent="0.65">
      <c r="A13" s="25" t="s">
        <v>113</v>
      </c>
      <c r="B13" s="25" t="s">
        <v>114</v>
      </c>
      <c r="C13" s="26" t="s">
        <v>123</v>
      </c>
      <c r="D13" s="25">
        <v>15750</v>
      </c>
      <c r="E13" s="27">
        <v>472500</v>
      </c>
      <c r="F13" s="28">
        <f t="shared" si="0"/>
        <v>14.031746031746032</v>
      </c>
      <c r="G13" s="27">
        <f t="shared" si="1"/>
        <v>66300</v>
      </c>
      <c r="H13" s="24">
        <v>17960</v>
      </c>
    </row>
    <row r="14" spans="1:8" ht="24.75" x14ac:dyDescent="0.65">
      <c r="A14" s="25" t="s">
        <v>115</v>
      </c>
      <c r="B14" s="25" t="s">
        <v>116</v>
      </c>
      <c r="C14" s="26" t="s">
        <v>124</v>
      </c>
      <c r="D14" s="25">
        <v>3200</v>
      </c>
      <c r="E14" s="27">
        <v>245000</v>
      </c>
      <c r="F14" s="28">
        <f t="shared" si="0"/>
        <v>0.9375</v>
      </c>
      <c r="G14" s="27">
        <f t="shared" si="1"/>
        <v>2296.875</v>
      </c>
      <c r="H14" s="24">
        <v>3230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Sheet3</vt:lpstr>
      <vt:lpstr>Sheet2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2020-05-16T04:39:33Z</dcterms:created>
  <dcterms:modified xsi:type="dcterms:W3CDTF">2020-07-28T11:16:50Z</dcterms:modified>
</cp:coreProperties>
</file>